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TAHUN 2023\SAKIP 2023\SAKIP 2023 (AKHIR TAHUN)\"/>
    </mc:Choice>
  </mc:AlternateContent>
  <xr:revisionPtr revIDLastSave="0" documentId="13_ncr:1_{DB3487C1-681B-4ED7-9285-C2B46AE0DA07}" xr6:coauthVersionLast="47" xr6:coauthVersionMax="47" xr10:uidLastSave="{00000000-0000-0000-0000-000000000000}"/>
  <bookViews>
    <workbookView xWindow="-108" yWindow="-108" windowWidth="23256" windowHeight="12456" xr2:uid="{D3F12E66-48E5-47B1-BCCE-1E0BCCF527D6}"/>
  </bookViews>
  <sheets>
    <sheet name="KKE SAKIP" sheetId="1" r:id="rId1"/>
  </sheets>
  <externalReferences>
    <externalReference r:id="rId2"/>
  </externalReferences>
  <definedNames>
    <definedName name="_xlnm.Print_Area" localSheetId="0">'KKE SAKIP'!$A$1:$J$122</definedName>
    <definedName name="_xlnm.Print_Titles" localSheetId="0">'KKE SAKIP'!$9:$10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4" i="1" l="1"/>
  <c r="G104" i="1"/>
  <c r="H98" i="1"/>
  <c r="G98" i="1"/>
  <c r="H94" i="1"/>
  <c r="G94" i="1"/>
  <c r="G93" i="1" s="1"/>
  <c r="H85" i="1"/>
  <c r="G85" i="1"/>
  <c r="H75" i="1"/>
  <c r="G75" i="1"/>
  <c r="H68" i="1"/>
  <c r="G68" i="1"/>
  <c r="G67" i="1" s="1"/>
  <c r="H56" i="1"/>
  <c r="G56" i="1"/>
  <c r="H48" i="1"/>
  <c r="G48" i="1"/>
  <c r="H44" i="1"/>
  <c r="G44" i="1"/>
  <c r="G43" i="1" s="1"/>
  <c r="H33" i="1"/>
  <c r="G33" i="1"/>
  <c r="H20" i="1"/>
  <c r="G20" i="1"/>
  <c r="H12" i="1"/>
  <c r="G12" i="1"/>
  <c r="G11" i="1" s="1"/>
</calcChain>
</file>

<file path=xl/sharedStrings.xml><?xml version="1.0" encoding="utf-8"?>
<sst xmlns="http://schemas.openxmlformats.org/spreadsheetml/2006/main" count="289" uniqueCount="180">
  <si>
    <t xml:space="preserve">TEMPLATE KERTAS KERJA EVALUASI </t>
  </si>
  <si>
    <t>AKUNTABILITAS KINERJA SKPD/UNIT KERJA</t>
  </si>
  <si>
    <t>KABUPATEN SUKABUMI</t>
  </si>
  <si>
    <t xml:space="preserve"> </t>
  </si>
  <si>
    <t>No</t>
  </si>
  <si>
    <t>Komponen/Sub Komponen/Kriteria</t>
  </si>
  <si>
    <t>Bobot</t>
  </si>
  <si>
    <t>Unit/Satker</t>
  </si>
  <si>
    <t>Persen Kriteria Terpenuhi</t>
  </si>
  <si>
    <t>Catatan</t>
  </si>
  <si>
    <t>Daftar Evidence</t>
  </si>
  <si>
    <t>Jawaban</t>
  </si>
  <si>
    <t>Nilai</t>
  </si>
  <si>
    <t>PERENCANAAN KINERJA</t>
  </si>
  <si>
    <t>1.a</t>
  </si>
  <si>
    <t>Dokumen Perencanaan kinerja telah tersedia</t>
  </si>
  <si>
    <t>A</t>
  </si>
  <si>
    <t>Kriteria</t>
  </si>
  <si>
    <t>Terdapat pedoman teknis perencanaan kinerja.</t>
  </si>
  <si>
    <t>Ya</t>
  </si>
  <si>
    <t xml:space="preserve">Peraturan Bupati Sukabumi Nomor 71 Tahun 2020 Tanggal 16 Desember 2020 Tentang Pedoman Sistem Akuntabilitas Kinerja Instansi Pemerintah Daerah (SAKIP) Kabupaten Sukabumi </t>
  </si>
  <si>
    <t>Terdapat dokumen perencanaan kinerja jangka panjang.</t>
  </si>
  <si>
    <t>Peraturan Daerah Kabupaten Sukabumi Nomor 13 Tahun 2009 tentang Rencana Pembangunan Jangka Panjang Daerah Kabupaten Sukabumi Tahun 2005-2025 (Lembaran Daerah Kabupaten Sukabumi Tahun 2009 Nomor 13)</t>
  </si>
  <si>
    <t>Terdapat dokumen perencanaan kinerja jangka menengah.</t>
  </si>
  <si>
    <t>Renstra 2021-2026</t>
  </si>
  <si>
    <t>Terdapat dokumen perencanaan kinerja jangka pendek.</t>
  </si>
  <si>
    <t>Renja dan Renja Perubahan</t>
  </si>
  <si>
    <t>Terdapat dokumen perencanaan aktivitas yang mendukung kinerja.</t>
  </si>
  <si>
    <t>Renaksi, PK, dan MR 2023</t>
  </si>
  <si>
    <t>Terdapat dokumen perencanaan anggaran yang mendukung kinerja.</t>
  </si>
  <si>
    <t>RKA dan DPA 2023 (Murni dan Perubahan)</t>
  </si>
  <si>
    <t>1.b</t>
  </si>
  <si>
    <t>Dokumen Perencanaan kinerja telah memenuhi standar yang baik, yaitu untuk mencapai hasil, dengan ukuran kinerja yang SMART, menggunakan penyelarasan (cascading) disetiap level secara logis, serta memperhatikan kinerja bidang lain (crosscutting)</t>
  </si>
  <si>
    <t>B</t>
  </si>
  <si>
    <t>Dokumen Perencanaan Kinerja telah diformalkan.</t>
  </si>
  <si>
    <t>1. SK Kepala Dinas/Camat tentang Renstra dan Renja
2. Renstra, Renja, Renaksi, PK, MR, RKA, dan DPA yang telah ditandatangani</t>
  </si>
  <si>
    <t>Dokumen Perencanaan Kinerja telah dipublikasikan tepat waktu.</t>
  </si>
  <si>
    <t>Tidak</t>
  </si>
  <si>
    <t>Screenshot bukti publikasi Renstra dan Renja pada laman yang dapat diakses oleh khalayak umum</t>
  </si>
  <si>
    <t>Dokumen Perencanaan Kinerja telah menggambarkan Kebutuhan atas Kinerja sebenarnya yang perlu dicapai.</t>
  </si>
  <si>
    <t>Renstra dan Renja</t>
  </si>
  <si>
    <t>Kualitas Rumusan Hasil (Tujuan/Sasaran) telah jelas menggambarkan kondisi kinerja yang akan dicapai.</t>
  </si>
  <si>
    <t>Ukuran Keberhasilan (Indikator Kinerja) telah memenuhi kriteria SMART.</t>
  </si>
  <si>
    <t>IKU dan PK</t>
  </si>
  <si>
    <t>Indikator Kinerja Utama (IKU) telah menggambarkan kondisi Kinerja Utama yang harus dicapai, tertuang secara berkelanjutan (sustainable - tidak sering diganti dalam 1 periode Perencanaan Strategis).</t>
  </si>
  <si>
    <t>Target yang ditetapkan dalam Perencanaan Kinerja dapat dicapai (achievable), menantang, dan realistis.</t>
  </si>
  <si>
    <t>Setiap Dokumen Perencanaan Kinerja menggambarkan hubungan yang berkesinambungan, serta selaras antara Kondisi/Hasil yang akan dicapai di setiap level jabatan (Cascading).</t>
  </si>
  <si>
    <t>Cascading dan Pohon Kinerja</t>
  </si>
  <si>
    <t>Perencanaan kinerja dapat memberikan informasi tentang hubungan kinerja, strategi, kebijakan, bahkan
aktivitas antar bidang/dengan tugas dan fungsi lain yang berkaitan (Crosscutting).</t>
  </si>
  <si>
    <t>Crosscutting</t>
  </si>
  <si>
    <t>Setiap unit/satuan kerja merumuskan dan menetapkan Perencanaan Kinerja.</t>
  </si>
  <si>
    <t>PK Pejabat Struktural</t>
  </si>
  <si>
    <t>Setiap pegawai merumuskan dan menetapkan Perencanaan Kinerja.</t>
  </si>
  <si>
    <t>SKP Pejabat Struktural dan pegawai lain selain struktural (sample)</t>
  </si>
  <si>
    <t>1.c</t>
  </si>
  <si>
    <t>Perencanaan Kinerja telah dimanfaatkan untuk mewujudkan hasil yang berkesinambungan</t>
  </si>
  <si>
    <t>Anggaran yang ditetapkan telah mengacu pada Kinerja yang ingin dicapai.</t>
  </si>
  <si>
    <t>DPA dan Renja</t>
  </si>
  <si>
    <t>Aktivitas yang dilaksanakan telah mendukung Kinerja yang ingin dicapai.</t>
  </si>
  <si>
    <t>Renaksi dan PK</t>
  </si>
  <si>
    <r>
      <rPr>
        <sz val="12"/>
        <rFont val="Arial"/>
        <charset val="134"/>
      </rPr>
      <t xml:space="preserve">Target yang ditetapkan dalam Perencanaan Kinerja telah dicapai dengan baik, atau setidaknya masih </t>
    </r>
    <r>
      <rPr>
        <i/>
        <sz val="12"/>
        <rFont val="Arial"/>
        <charset val="134"/>
      </rPr>
      <t xml:space="preserve">on the right track </t>
    </r>
    <r>
      <rPr>
        <sz val="12"/>
        <rFont val="Arial"/>
        <charset val="134"/>
      </rPr>
      <t>.</t>
    </r>
  </si>
  <si>
    <t>Laporan Monev per Triwulan</t>
  </si>
  <si>
    <t>Rencana aksi kinerja dapat berjalan dinamis karena capaian kinerja selalu dipantau secara berkala.</t>
  </si>
  <si>
    <t>Terdapat perbaikan/penyempurnaan Dokumen Perencanaan Kinerja yang ditetapkan dari hasil analisis perbaikan kinerja sebelumnya.</t>
  </si>
  <si>
    <t>Tindak lanjut atas LHE SAKIP tahun sebelumnya pada bagian perencanaan kinerja</t>
  </si>
  <si>
    <t>Terdapat perbaikan/penyempurnaan Dokumen Perencanaan Kinerja dalam mewujudkan kondisi/hasil yang lebih baik.</t>
  </si>
  <si>
    <t>Renja dan wawancara terkait dampak atas tindak lanjut LHE SAKIP tahun sebelumnya</t>
  </si>
  <si>
    <t>Setiap unit/satuan kerja memahami dan peduli, serta berkomitmen dalam mencapai kinerja yang telah direncanakan.</t>
  </si>
  <si>
    <t>1. Kuesioner/Survey tingkat pemahaman pejabat struktural terkait upaya untuk mencapai kinerja yang telah ditetapkan pada dokumen perencanaan kinerja
2. PK Pejabat Struktural</t>
  </si>
  <si>
    <t>Setiap Pegawai memahami dan peduli, serta berkomitmen dalam mencapai kinerja yang telah
direncanakan.</t>
  </si>
  <si>
    <t>1. Kuesioner/Survey tingkat pemahaman semua pegawai terkait upaya untuk mencapai kinerja yang telah ditetapkan pada dokumen perencanaan kinerja
2. PK pegawai selain struktural (sample)</t>
  </si>
  <si>
    <t>PENGUKURAN KINERJA</t>
  </si>
  <si>
    <t>2.a</t>
  </si>
  <si>
    <t>Pengukuran Kinerja telah dilakukan</t>
  </si>
  <si>
    <t>Terdapat pedoman teknis pengukuran kinerja dan pengumpulan data kinerja.</t>
  </si>
  <si>
    <t>SOP Pengumpulan Data Kinerja</t>
  </si>
  <si>
    <t>Terdapat Definisi Operasional yang jelas atas kinerja dan cara mengukur indikator kinerja.</t>
  </si>
  <si>
    <t>IKU</t>
  </si>
  <si>
    <t>Terdapat mekanisme yang jelas terhadap pengumpulan data kinerja yang dapat diandalkan.</t>
  </si>
  <si>
    <t>2.b</t>
  </si>
  <si>
    <t>Pengukuran Kinerja yang telah menjadi kebutuhan dalam mewujudkan kinerja secara efektif dan efisien dan telah dilakukan secara berjenjang dan berkelanjutan</t>
  </si>
  <si>
    <t>CC</t>
  </si>
  <si>
    <t>Pimpinan selalu terlibat sebagai pengambil keputusan (Decision Maker) dalam mengukur capaian</t>
  </si>
  <si>
    <t>Renaksi, Laporan Monev per Triwulan, dan Catatan Monev dari pimpinan berupa Nota Dinas, Undangan Rapat Monev, Notulensi Rapat</t>
  </si>
  <si>
    <t>Data kinerja yang dikumpulkan telah relevan untuk mengukur capaian kinerja yang diharapkan.</t>
  </si>
  <si>
    <t>IKU, Laporan Monev per Triwulan, Data Kinerja yang telah dikumpulkan serta cara formulasi perhitungannya ketika dimasukkan ke IKU</t>
  </si>
  <si>
    <t>Data kinerja yang dikumpulkan telah mendukung capaian kinerja yang diharapkan.</t>
  </si>
  <si>
    <t>Pengukuran kinerja telah dilakukan secara berkala.</t>
  </si>
  <si>
    <t>Setiap level organisasi melakukan pemantauan atas pengukuran capaian kinerja unit dibawahnya
secara berjenjang.</t>
  </si>
  <si>
    <t>Bukti bahwa proses perhitungan data kinerja dilakukan pemantauan secara berkala oleh pimpinan</t>
  </si>
  <si>
    <t>Pengumpulan data kinerja telah memanfaatkan Teknologi Informasi (Aplikasi).</t>
  </si>
  <si>
    <t>Proses pengumpulan data kinerja menggunakan aplikasi</t>
  </si>
  <si>
    <t>Pengukuran capaian kinerja telah memanfaatkan Teknologi Informasi (Aplikasi).</t>
  </si>
  <si>
    <t>Proses perhitungan data kinerja menjadi IKU menggunakan aplikasi</t>
  </si>
  <si>
    <t>2.c</t>
  </si>
  <si>
    <t>Pengukuran Kinerja telah dijadikan dasar dalam pemberian Reward dan Punishment, serta penyesuaian strategi dalam mencapai kinerja yang efektif dan efisien</t>
  </si>
  <si>
    <t>BB</t>
  </si>
  <si>
    <t>Pengukuran Kinerja telah menjadi dasar dalam penyesuaian (pemberian/pengurangan) tunjangan
kinerja/penghasilan.</t>
  </si>
  <si>
    <t xml:space="preserve">Peraturan Bupati  Sukabumi Nomor 01 Tahun 2022 tentang Tambahan Penghasilan Pegawai Negeri Sipil di Lingkukangan Pemerintahan Kabupaten Sukabumi </t>
  </si>
  <si>
    <t>Pengukuran Kinerja telah menjadi dasar dalam penempatan/penghapusan Jabatan baik struktural
maupun fungsional.</t>
  </si>
  <si>
    <t>SK Rotasi/Roling Pegawai</t>
  </si>
  <si>
    <t>Pengukuran kinerja telah mempengaruhi penyesuaian (Refocusing) Organisasi.</t>
  </si>
  <si>
    <t>SK tentang uraian tugas jabatan</t>
  </si>
  <si>
    <t>Pengukuran kinerja telah mempengaruhi penyesuaian Strategi dalam mencapai kinerja.</t>
  </si>
  <si>
    <t>Pengukuran kinerja telah mempengaruhi penyesuaian Kebijakan dalam mencapai kinerja.</t>
  </si>
  <si>
    <t>Pengukuran kinerja telah mempengaruhi penyesuaian Aktivitas dalam mencapai kinerja.</t>
  </si>
  <si>
    <t>Pengukuran kinerja telah mempengaruhi penyesuaian Anggaran dalam mencapai kinerja.</t>
  </si>
  <si>
    <t>1. Renja Murni dan Perubahan
2. DPA Murni dan Perubahan</t>
  </si>
  <si>
    <t>Terdapat efisiensi atas penggunaan anggaran dalam mencapai kinerja.</t>
  </si>
  <si>
    <t>LKJ</t>
  </si>
  <si>
    <t>Setiap unit/satuan kerja memahami dan peduli atas hasil pengukuran kinerja.</t>
  </si>
  <si>
    <t>1. Kuesioner/Survey tingkat pemahaman pejabat struktural terkait hasil pengukuran kinerja, dengan indikator pemahaman yaitu sekurang_x0002_kurangnya manajemen dapat menjelaskan mengenai Profil Indikator Kinerja, Faktor Pendorong Kinerja, Faktor Penghambat Kinerja, dan Efisiensi Penggunaan Anggaran.
2. PK Pejabat Struktural</t>
  </si>
  <si>
    <t>Setiap pegawai memahami dan peduli atas hasil pengukuran kinerja.</t>
  </si>
  <si>
    <t>1. Kuesioner/Survey tingkat pemahaman semua pegawai terkait upayanya untuk memanfaatkan hasil pengukuran kinerja
2. PK pegawai selain struktural (sample)</t>
  </si>
  <si>
    <t>PELAPORAN KINERJA</t>
  </si>
  <si>
    <t>3.a</t>
  </si>
  <si>
    <t>Terdapat Dokumen Laporan yang menggambarkan Kinerja</t>
  </si>
  <si>
    <t>Dokumen Laporan Kinerja telah disusun.</t>
  </si>
  <si>
    <t>Dokumen Laporan Kinerja telah disusun secara berkala.</t>
  </si>
  <si>
    <t>LKJ per Triwulan</t>
  </si>
  <si>
    <t>Dokumen Laporan Kinerja telah diformalkan.</t>
  </si>
  <si>
    <t>LKJ (Nomor, Tanggal, TTD, Cap Lengkap)</t>
  </si>
  <si>
    <t>Dokumen Laporan Kinerja telah direviu.</t>
  </si>
  <si>
    <t>Reviu LKJ Internal (Checklist kelengkapan isi dan/atau reviu kualitas LKJ dari Pimpinan)</t>
  </si>
  <si>
    <t>Dokumen Laporan Kinerja telah dipublikasikan.</t>
  </si>
  <si>
    <t>Dokumen Laporan Kinerja telah disampaikan tepat waktu.</t>
  </si>
  <si>
    <t>Bukti penyerahan kepada Bag. Organisasi (Bulan Februari)</t>
  </si>
  <si>
    <t>3.b</t>
  </si>
  <si>
    <t>Dokumen Laporan Kinerja telah memenuhi Standar menggambarkan Kualitas atas Pencapaian Kinerja, informasi keberhasilan/kegagalan kinerja serta upaya perbaikan/penyempurnaannya</t>
  </si>
  <si>
    <t>Dokumen Laporan Kinerja disusun secara berkualitas sesuai dengan standar.</t>
  </si>
  <si>
    <t>Dokumen Laporan Kinerja telah mengungkap seluruh informasi tentang pencapaian kinerja.</t>
  </si>
  <si>
    <t>Dokumen Laporan Kinerja telah menginfokan perbandingan realisasi kinerja dengan target tahunan.</t>
  </si>
  <si>
    <t>Dokumen Laporan Kinerja telah menginfokan perbandingan realisasi kinerja dengan target jangka
menengah.</t>
  </si>
  <si>
    <t>Dokumen Laporan Kinerja telah menginfokan perbandingan realisasi kinerja dengan realisasi kinerja
tahun-tahun sebelumnya.</t>
  </si>
  <si>
    <t>Dokumen Laporan Kinerja telah menginfokan perbandingan realisasi kinerja dengan realiasi kinerja di
level nasional/internasional (Benchmark Kinerja).</t>
  </si>
  <si>
    <t>Dokumen Laporan Kinerja telah menginfokan kualitas atas capaian kinerja beserta upaya nyata dan/atau
hambatannya.</t>
  </si>
  <si>
    <t>Dokumen Laporan Kinerja telah menginfokan efisiensi atas penggunaan sumber daya dalam mencapai
kinerja.</t>
  </si>
  <si>
    <t>Dokumen Laporan Kinerja telah menginfokan upaya perbaikan dan penyempurnaan kinerja ke depan
(Rekomendasi perbaikan kinerja).</t>
  </si>
  <si>
    <t>3.c</t>
  </si>
  <si>
    <t>Pelaporan Kinerja telah memberikan dampak yang besar dalam
penyesuaian strategi/kebijakan dalam mencapai kinerja berikutnya</t>
  </si>
  <si>
    <t>Informasi dalam laporan kinerja selalu menjadi perhatian utama pimpinan (Bertanggung Jawab).</t>
  </si>
  <si>
    <t>Penyajian informasi dalam laporan kinerja menjadi kepedulian seluruh pegawai.</t>
  </si>
  <si>
    <t>1. Survey/Kuesioner terkait kepedulian pegawai terhadap informasi dalam LKJ
2. PK dan SKP</t>
  </si>
  <si>
    <t>Informasi dalam laporan kinerja berkala telah digunakan dalam penyesuaian aktivitas untuk mencapai
kinerja.</t>
  </si>
  <si>
    <t>LKJ, Laporan Monev per Triwulan</t>
  </si>
  <si>
    <t>Informasi dalam laporan kinerja berkala telah digunakan dalam penyesuaian penggunaan anggaran
untuk mencapai kinerja.</t>
  </si>
  <si>
    <t>Informasi dalam laporan kinerja telah digunakan dalam evaluasi pencapaian keberhasilan kinerja.</t>
  </si>
  <si>
    <t>Informasi dalam laporan kinerja telah digunakan dalam penyesuaian perencanaan kinerja yang akan
dihadapi berikutnya.</t>
  </si>
  <si>
    <t>Informasi dalam laporan kinerja selalu mempengaruhi perubahan budaya kinerja organisasi.</t>
  </si>
  <si>
    <t>Survey/Kuesioner pada semua pegawai terkait perubahan budaya kinerja organisasi</t>
  </si>
  <si>
    <t>EVALUASI AKUNTABILITAS KINERJA INTERNAL</t>
  </si>
  <si>
    <t>4.a</t>
  </si>
  <si>
    <t>Evaluasi Akuntabilitas Kinerja Internal telah dilaksanakan</t>
  </si>
  <si>
    <t>Terdapat pedoman teknis Evaluasi Akuntabilitas Kinerja Internal.</t>
  </si>
  <si>
    <t>SOP Evaluasi Kinerja</t>
  </si>
  <si>
    <t>Evaluasi Akuntabilitas Kinerja Internal telah dilaksanakan pada seluruh unit kerja/perangkat daerah.</t>
  </si>
  <si>
    <t>Laporan Evaluasi per Triwulanan</t>
  </si>
  <si>
    <t>Evaluasi Akuntabilitas Kinerja Internal telah dilaksanakan secara berjenjang.</t>
  </si>
  <si>
    <t>4.b</t>
  </si>
  <si>
    <t>Evaluasi Akuntabilitas Kinerja Internal telah dilaksanakan secara
berkualitas dengan Sumber Daya yang memadai</t>
  </si>
  <si>
    <t>Evaluasi Akuntabilitas Kinerja Internal telah dilaksanakan sesuai standar.</t>
  </si>
  <si>
    <t>Kertas Kerja Evaluasi/Evaluasi Renja per Triwulan</t>
  </si>
  <si>
    <t>Evaluasi Akuntabilitas Kinerja Internal telah dilaksanakan oleh SDM yang memadai.</t>
  </si>
  <si>
    <t>Surat penugasan tim evaluasi internal</t>
  </si>
  <si>
    <t>Evaluasi Akuntabilitas Kinerja Internal telah dilaksanakan dengan pendalaman yang memadai.</t>
  </si>
  <si>
    <t>Evaluasi Akuntabilitas Kinerja Internal telah dilaksanakan menggunakan Teknologi Informasi (Aplikasi).</t>
  </si>
  <si>
    <t>Evaluasi menggunakan aplikasi</t>
  </si>
  <si>
    <t>4.c</t>
  </si>
  <si>
    <t>Implementasi SAKIP telah meningkat karena evaluasi Akuntabilitas Kinerja Internal sehingga memberikan kesan yang nyata (dampak)
dalam efektifitas dan efisiensi Kinerja</t>
  </si>
  <si>
    <t>Seluruh rekomendasi atas hasil evaluasi akuntablitas kinerja internal telah ditindaklanjuti.</t>
  </si>
  <si>
    <t>Tindak Lanjut LHE SAKIP tahun sebelumnya</t>
  </si>
  <si>
    <t>Telah terjadi peningkatan implementasi SAKIP dengan melaksanakan tindak lanjut atas rerkomendasi hasil evaluasi akuntablitas Kinerja internal.</t>
  </si>
  <si>
    <t>Hasil Evaluasi Akuntabilitas Kinerja Internal telah dimanfaatkan untuk perbaikan dan peningkatan
akuntabilitas kinerja.</t>
  </si>
  <si>
    <t>Hasil dari Evaluasi Akuntabilitas Kinerja Internal telah dimanfaatkan dalam mendukung efektifitas dan
efisiensi kinerja.</t>
  </si>
  <si>
    <t>Telah terjadi perbaikan dan peningkatan kinerja dengan memanfaatkan hasil evaluasi akuntablitas kinerja internal.</t>
  </si>
  <si>
    <t>BADAN KESATUAN BANGSA DAN POLITIK TAHUN 2023</t>
  </si>
  <si>
    <t>Drs. TRI ROMADHONO S</t>
  </si>
  <si>
    <t>NIP. 197410151993111002</t>
  </si>
  <si>
    <t>KEPALA BADAN KESATUAN BANGSA DAN POLITIK</t>
  </si>
  <si>
    <t>KABUPATEN SUKABUMI,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</si>
</sst>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Times New Roman"/>
      <charset val="204"/>
    </font>
    <font>
      <sz val="12"/>
      <color rgb="FF000000"/>
      <name val="Arial"/>
      <charset val="204"/>
    </font>
    <font>
      <b/>
      <sz val="12"/>
      <name val="Arial"/>
    </font>
    <font>
      <b/>
      <sz val="12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0"/>
      <color rgb="FF000000"/>
      <name val="Times New Roman"/>
      <charset val="134"/>
    </font>
    <font>
      <sz val="12"/>
      <name val="Arial"/>
      <charset val="134"/>
    </font>
    <font>
      <sz val="12"/>
      <color rgb="FFFF0000"/>
      <name val="Arial"/>
      <charset val="134"/>
    </font>
    <font>
      <b/>
      <sz val="12"/>
      <name val="Arial"/>
      <charset val="204"/>
    </font>
    <font>
      <i/>
      <sz val="12"/>
      <name val="Arial"/>
      <charset val="134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ACFC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CEAEB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1" fillId="0" borderId="0">
      <alignment vertical="top"/>
    </xf>
  </cellStyleXfs>
  <cellXfs count="66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 shrinkToFit="1"/>
    </xf>
    <xf numFmtId="2" fontId="4" fillId="3" borderId="1" xfId="0" applyNumberFormat="1" applyFont="1" applyFill="1" applyBorder="1" applyAlignment="1">
      <alignment horizontal="center" vertical="top" wrapText="1" shrinkToFit="1"/>
    </xf>
    <xf numFmtId="0" fontId="1" fillId="3" borderId="1" xfId="0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center" vertical="top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 wrapText="1" shrinkToFit="1"/>
    </xf>
    <xf numFmtId="0" fontId="5" fillId="5" borderId="1" xfId="0" applyFont="1" applyFill="1" applyBorder="1" applyAlignment="1">
      <alignment horizontal="center" vertical="top" wrapText="1"/>
    </xf>
    <xf numFmtId="0" fontId="7" fillId="6" borderId="1" xfId="1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center" wrapText="1" shrinkToFit="1"/>
    </xf>
    <xf numFmtId="1" fontId="5" fillId="0" borderId="1" xfId="0" applyNumberFormat="1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left" vertical="top" wrapText="1"/>
    </xf>
    <xf numFmtId="2" fontId="4" fillId="4" borderId="1" xfId="0" applyNumberFormat="1" applyFont="1" applyFill="1" applyBorder="1" applyAlignment="1">
      <alignment horizontal="center" vertical="center" wrapText="1" shrinkToFit="1"/>
    </xf>
    <xf numFmtId="0" fontId="5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right" vertical="top" wrapText="1" shrinkToFi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7" fillId="6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left" vertical="top" wrapText="1"/>
    </xf>
    <xf numFmtId="0" fontId="1" fillId="5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2" fillId="0" borderId="0" xfId="2" applyFont="1" applyAlignment="1">
      <alignment horizontal="center" vertical="top"/>
    </xf>
    <xf numFmtId="0" fontId="11" fillId="0" borderId="0" xfId="2" applyAlignment="1">
      <alignment horizontal="center" vertical="top"/>
    </xf>
    <xf numFmtId="0" fontId="12" fillId="0" borderId="0" xfId="2" applyFont="1" applyAlignment="1">
      <alignment horizontal="center" vertical="top"/>
    </xf>
    <xf numFmtId="0" fontId="13" fillId="0" borderId="0" xfId="2" applyFont="1" applyAlignment="1">
      <alignment horizontal="center" vertical="top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</cellXfs>
  <cellStyles count="3">
    <cellStyle name="Normal" xfId="0" builtinId="0"/>
    <cellStyle name="Normal 3 2" xfId="2" xr:uid="{1D3D4E77-B62C-4401-86E3-0C8A8F4357B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520700</xdr:colOff>
      <xdr:row>4</xdr:row>
      <xdr:rowOff>182245</xdr:rowOff>
    </xdr:from>
    <xdr:to>
      <xdr:col>19</xdr:col>
      <xdr:colOff>24765</xdr:colOff>
      <xdr:row>17</xdr:row>
      <xdr:rowOff>118745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8EC9FD-C0ED-49E9-BF31-B9F70040C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039850" y="969645"/>
          <a:ext cx="4304665" cy="485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66040</xdr:colOff>
      <xdr:row>26</xdr:row>
      <xdr:rowOff>596900</xdr:rowOff>
    </xdr:from>
    <xdr:to>
      <xdr:col>19</xdr:col>
      <xdr:colOff>236369</xdr:colOff>
      <xdr:row>28</xdr:row>
      <xdr:rowOff>358269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DB3249-8798-42B9-B824-5BC1B1868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156690" y="10439400"/>
          <a:ext cx="4437529" cy="1336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LKE%20SAKIP%20SKPD%202022.xlsx" TargetMode="External"/><Relationship Id="rId1" Type="http://schemas.openxmlformats.org/officeDocument/2006/relationships/externalLinkPath" Target="file:///C:\Users\hp\Downloads\LKE%20SAKIP%20SKPD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KE Gabungan"/>
      <sheetName val="LKE Instansi"/>
      <sheetName val="Bappelitbangda"/>
      <sheetName val="Hasil Eval. Bappelitbangda"/>
      <sheetName val="DKP"/>
      <sheetName val="Hasil Eval. DKP"/>
      <sheetName val="Disdagin"/>
      <sheetName val="Hasil Eval. Disdagin"/>
      <sheetName val="DPMD"/>
      <sheetName val="Hasil Eval. DPMD"/>
      <sheetName val="Kebonpedes"/>
      <sheetName val="Hasil Eval. Kebonpedes"/>
      <sheetName val="Purabaya"/>
      <sheetName val="Hasil Eval. Purabaya"/>
      <sheetName val="Cimanggu"/>
      <sheetName val="Hasil Eval. Cimanggu"/>
      <sheetName val="Tegalbuleud"/>
      <sheetName val="Hasil Eval. Tegalbuleud"/>
      <sheetName val="K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Predikat</v>
          </cell>
          <cell r="B1" t="str">
            <v>Nilai</v>
          </cell>
        </row>
        <row r="2">
          <cell r="A2" t="str">
            <v>AA</v>
          </cell>
          <cell r="B2">
            <v>100</v>
          </cell>
        </row>
        <row r="3">
          <cell r="A3" t="str">
            <v>A</v>
          </cell>
          <cell r="B3">
            <v>90</v>
          </cell>
        </row>
        <row r="4">
          <cell r="A4" t="str">
            <v>BB</v>
          </cell>
          <cell r="B4">
            <v>80</v>
          </cell>
        </row>
        <row r="5">
          <cell r="A5" t="str">
            <v>B</v>
          </cell>
          <cell r="B5">
            <v>70</v>
          </cell>
        </row>
        <row r="6">
          <cell r="A6" t="str">
            <v>CC</v>
          </cell>
          <cell r="B6">
            <v>60</v>
          </cell>
        </row>
        <row r="7">
          <cell r="A7" t="str">
            <v>C</v>
          </cell>
          <cell r="B7">
            <v>50</v>
          </cell>
        </row>
        <row r="8">
          <cell r="A8" t="str">
            <v>D</v>
          </cell>
          <cell r="B8">
            <v>30</v>
          </cell>
        </row>
        <row r="9">
          <cell r="A9" t="str">
            <v>E</v>
          </cell>
          <cell r="B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2433-0923-4811-A83A-4ECC423AE97E}">
  <sheetPr>
    <tabColor rgb="FFFF0000"/>
  </sheetPr>
  <dimension ref="A1:S121"/>
  <sheetViews>
    <sheetView tabSelected="1" view="pageBreakPreview" zoomScale="60" zoomScaleNormal="55" workbookViewId="0">
      <selection activeCell="A9" sqref="A9:A10"/>
    </sheetView>
  </sheetViews>
  <sheetFormatPr defaultColWidth="9" defaultRowHeight="13.2"/>
  <cols>
    <col min="1" max="1" width="5.5546875" style="3" customWidth="1"/>
    <col min="2" max="2" width="6.109375" style="3" customWidth="1"/>
    <col min="3" max="3" width="5.21875" style="39" customWidth="1"/>
    <col min="4" max="4" width="59.5546875" style="3" customWidth="1"/>
    <col min="5" max="5" width="21.6640625" style="3" customWidth="1"/>
    <col min="6" max="6" width="11" style="3" customWidth="1"/>
    <col min="7" max="7" width="11.77734375" style="3" customWidth="1"/>
    <col min="8" max="8" width="12.33203125" style="3" customWidth="1"/>
    <col min="9" max="9" width="27.6640625" style="3" customWidth="1"/>
    <col min="10" max="10" width="51.88671875" style="3" bestFit="1" customWidth="1"/>
    <col min="11" max="16384" width="9" style="3"/>
  </cols>
  <sheetData>
    <row r="1" spans="1:19" ht="1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6">
      <c r="A2" s="1"/>
      <c r="B2" s="1"/>
      <c r="C2" s="2"/>
      <c r="D2" s="58" t="s">
        <v>0</v>
      </c>
      <c r="E2" s="58"/>
      <c r="F2" s="58"/>
      <c r="G2" s="58"/>
      <c r="H2" s="58"/>
      <c r="I2" s="58"/>
      <c r="J2" s="4"/>
      <c r="K2" s="1"/>
      <c r="L2" s="1"/>
      <c r="M2" s="1"/>
      <c r="N2" s="1"/>
      <c r="O2" s="1"/>
      <c r="P2" s="1"/>
      <c r="Q2" s="1"/>
      <c r="R2" s="1"/>
      <c r="S2" s="1"/>
    </row>
    <row r="3" spans="1:19" ht="15.6">
      <c r="A3" s="1"/>
      <c r="B3" s="1"/>
      <c r="C3" s="2"/>
      <c r="D3" s="58" t="s">
        <v>1</v>
      </c>
      <c r="E3" s="58"/>
      <c r="F3" s="58"/>
      <c r="G3" s="58"/>
      <c r="H3" s="58"/>
      <c r="I3" s="58"/>
      <c r="J3" s="4"/>
      <c r="K3" s="1"/>
      <c r="L3" s="1"/>
      <c r="M3" s="1"/>
      <c r="N3" s="1"/>
      <c r="O3" s="1"/>
      <c r="P3" s="1"/>
      <c r="Q3" s="1"/>
      <c r="R3" s="1"/>
      <c r="S3" s="1"/>
    </row>
    <row r="4" spans="1:19" ht="15.6">
      <c r="A4" s="1"/>
      <c r="B4" s="1"/>
      <c r="C4" s="2"/>
      <c r="D4" s="58" t="s">
        <v>175</v>
      </c>
      <c r="E4" s="58"/>
      <c r="F4" s="58"/>
      <c r="G4" s="58"/>
      <c r="H4" s="58"/>
      <c r="I4" s="58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6">
      <c r="A5" s="1"/>
      <c r="B5" s="1"/>
      <c r="C5" s="2"/>
      <c r="D5" s="58" t="s">
        <v>2</v>
      </c>
      <c r="E5" s="58"/>
      <c r="F5" s="58"/>
      <c r="G5" s="58"/>
      <c r="H5" s="58"/>
      <c r="I5" s="58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5.6">
      <c r="A8" s="5" t="s">
        <v>3</v>
      </c>
      <c r="B8" s="5"/>
      <c r="C8" s="6"/>
      <c r="D8" s="5"/>
      <c r="E8" s="5"/>
      <c r="F8" s="5"/>
      <c r="G8" s="5"/>
      <c r="H8" s="5"/>
      <c r="I8" s="5"/>
      <c r="J8" s="5"/>
      <c r="K8" s="1"/>
      <c r="L8" s="1"/>
      <c r="M8" s="1"/>
      <c r="N8" s="1"/>
      <c r="O8" s="1"/>
      <c r="P8" s="1"/>
      <c r="Q8" s="1"/>
      <c r="R8" s="1"/>
      <c r="S8" s="1"/>
    </row>
    <row r="9" spans="1:19" ht="15.6">
      <c r="A9" s="57" t="s">
        <v>4</v>
      </c>
      <c r="B9" s="57" t="s">
        <v>5</v>
      </c>
      <c r="C9" s="57"/>
      <c r="D9" s="57"/>
      <c r="E9" s="57" t="s">
        <v>6</v>
      </c>
      <c r="F9" s="57" t="s">
        <v>7</v>
      </c>
      <c r="G9" s="57"/>
      <c r="H9" s="57" t="s">
        <v>8</v>
      </c>
      <c r="I9" s="57" t="s">
        <v>9</v>
      </c>
      <c r="J9" s="57" t="s">
        <v>10</v>
      </c>
      <c r="K9" s="1"/>
      <c r="L9" s="1"/>
      <c r="M9" s="1"/>
      <c r="N9" s="1"/>
      <c r="O9" s="1"/>
      <c r="P9" s="1"/>
      <c r="Q9" s="1"/>
      <c r="R9" s="1"/>
      <c r="S9" s="1"/>
    </row>
    <row r="10" spans="1:19" ht="15.6">
      <c r="A10" s="57"/>
      <c r="B10" s="57"/>
      <c r="C10" s="57"/>
      <c r="D10" s="57"/>
      <c r="E10" s="57"/>
      <c r="F10" s="7" t="s">
        <v>11</v>
      </c>
      <c r="G10" s="7" t="s">
        <v>12</v>
      </c>
      <c r="H10" s="57"/>
      <c r="I10" s="57"/>
      <c r="J10" s="57"/>
      <c r="K10" s="1"/>
      <c r="L10" s="1"/>
      <c r="M10" s="1"/>
      <c r="N10" s="1"/>
      <c r="O10" s="1"/>
      <c r="P10" s="1"/>
      <c r="Q10" s="1"/>
      <c r="R10" s="1"/>
      <c r="S10" s="1"/>
    </row>
    <row r="11" spans="1:19" ht="15.6">
      <c r="A11" s="8">
        <v>1</v>
      </c>
      <c r="B11" s="47" t="s">
        <v>13</v>
      </c>
      <c r="C11" s="47"/>
      <c r="D11" s="47"/>
      <c r="E11" s="9">
        <v>30</v>
      </c>
      <c r="F11" s="10"/>
      <c r="G11" s="9">
        <f>(G12+G20+G33)</f>
        <v>25.2</v>
      </c>
      <c r="H11" s="11"/>
      <c r="I11" s="10"/>
      <c r="J11" s="10"/>
      <c r="K11" s="1"/>
      <c r="L11" s="1"/>
      <c r="M11" s="1"/>
      <c r="N11" s="1"/>
      <c r="O11" s="1"/>
      <c r="P11" s="1"/>
      <c r="Q11" s="1"/>
      <c r="R11" s="1"/>
      <c r="S11" s="1"/>
    </row>
    <row r="12" spans="1:19" ht="15.6">
      <c r="A12" s="12"/>
      <c r="B12" s="13" t="s">
        <v>14</v>
      </c>
      <c r="C12" s="45" t="s">
        <v>15</v>
      </c>
      <c r="D12" s="45"/>
      <c r="E12" s="14">
        <v>6</v>
      </c>
      <c r="F12" s="15" t="s">
        <v>16</v>
      </c>
      <c r="G12" s="13">
        <f>((VLOOKUP(F12,[1]Kode!$A$1:$B$9,2,0))*0.2)*0.3</f>
        <v>5.3999999999999995</v>
      </c>
      <c r="H12" s="16">
        <f>((COUNTIF(H14:H19,"Ya")/6)*100)</f>
        <v>100</v>
      </c>
      <c r="I12" s="17"/>
      <c r="J12" s="17"/>
      <c r="K12" s="1"/>
      <c r="L12" s="1"/>
      <c r="M12" s="1"/>
      <c r="N12" s="1"/>
      <c r="O12" s="1"/>
      <c r="P12" s="1"/>
      <c r="Q12" s="1"/>
      <c r="R12" s="1"/>
      <c r="S12" s="1"/>
    </row>
    <row r="13" spans="1:19" ht="15.6">
      <c r="A13" s="18"/>
      <c r="B13" s="19"/>
      <c r="C13" s="50" t="s">
        <v>17</v>
      </c>
      <c r="D13" s="50"/>
      <c r="E13" s="20"/>
      <c r="F13" s="20"/>
      <c r="G13" s="20"/>
      <c r="H13" s="21"/>
      <c r="I13" s="22"/>
      <c r="J13" s="22"/>
      <c r="K13" s="1"/>
      <c r="L13" s="1"/>
      <c r="M13" s="1"/>
      <c r="N13" s="1"/>
      <c r="O13" s="1"/>
      <c r="P13" s="1"/>
      <c r="Q13" s="1"/>
      <c r="R13" s="1"/>
      <c r="S13" s="1"/>
    </row>
    <row r="14" spans="1:19" ht="60">
      <c r="A14" s="23"/>
      <c r="B14" s="24"/>
      <c r="C14" s="23">
        <v>1</v>
      </c>
      <c r="D14" s="25" t="s">
        <v>18</v>
      </c>
      <c r="E14" s="20"/>
      <c r="F14" s="20"/>
      <c r="G14" s="20"/>
      <c r="H14" s="19" t="s">
        <v>19</v>
      </c>
      <c r="I14" s="22"/>
      <c r="J14" s="22" t="s">
        <v>20</v>
      </c>
      <c r="K14" s="1"/>
      <c r="L14" s="1"/>
      <c r="M14" s="1"/>
      <c r="N14" s="1"/>
      <c r="O14" s="1"/>
      <c r="P14" s="1"/>
      <c r="Q14" s="1"/>
      <c r="R14" s="1"/>
      <c r="S14" s="1"/>
    </row>
    <row r="15" spans="1:19" ht="75">
      <c r="A15" s="23"/>
      <c r="B15" s="24"/>
      <c r="C15" s="23">
        <v>2</v>
      </c>
      <c r="D15" s="25" t="s">
        <v>21</v>
      </c>
      <c r="E15" s="20"/>
      <c r="F15" s="20"/>
      <c r="G15" s="20"/>
      <c r="H15" s="19" t="s">
        <v>19</v>
      </c>
      <c r="I15" s="22"/>
      <c r="J15" s="22" t="s">
        <v>22</v>
      </c>
      <c r="K15" s="1"/>
      <c r="L15" s="1"/>
      <c r="M15" s="1"/>
      <c r="N15" s="1"/>
      <c r="O15" s="1"/>
      <c r="P15" s="1"/>
      <c r="Q15" s="1"/>
      <c r="R15" s="1"/>
      <c r="S15" s="1"/>
    </row>
    <row r="16" spans="1:19" ht="30">
      <c r="A16" s="23"/>
      <c r="B16" s="24"/>
      <c r="C16" s="23">
        <v>3</v>
      </c>
      <c r="D16" s="25" t="s">
        <v>23</v>
      </c>
      <c r="E16" s="20"/>
      <c r="F16" s="20"/>
      <c r="G16" s="20"/>
      <c r="H16" s="19" t="s">
        <v>19</v>
      </c>
      <c r="I16" s="22"/>
      <c r="J16" s="22" t="s">
        <v>24</v>
      </c>
      <c r="K16" s="1"/>
      <c r="L16" s="1"/>
      <c r="M16" s="1"/>
      <c r="N16" s="1"/>
      <c r="O16" s="1"/>
      <c r="P16" s="1"/>
      <c r="Q16" s="1"/>
      <c r="R16" s="1"/>
      <c r="S16" s="1"/>
    </row>
    <row r="17" spans="1:19" ht="15">
      <c r="A17" s="23"/>
      <c r="B17" s="24"/>
      <c r="C17" s="23">
        <v>4</v>
      </c>
      <c r="D17" s="25" t="s">
        <v>25</v>
      </c>
      <c r="E17" s="20"/>
      <c r="F17" s="20"/>
      <c r="G17" s="20"/>
      <c r="H17" s="19" t="s">
        <v>19</v>
      </c>
      <c r="I17" s="22"/>
      <c r="J17" s="22" t="s">
        <v>26</v>
      </c>
      <c r="K17" s="1"/>
      <c r="L17" s="1"/>
      <c r="M17" s="1"/>
      <c r="N17" s="1"/>
      <c r="O17" s="1"/>
      <c r="P17" s="1"/>
      <c r="Q17" s="1"/>
      <c r="R17" s="1"/>
      <c r="S17" s="1"/>
    </row>
    <row r="18" spans="1:19" ht="30">
      <c r="A18" s="23"/>
      <c r="B18" s="24"/>
      <c r="C18" s="23">
        <v>5</v>
      </c>
      <c r="D18" s="25" t="s">
        <v>27</v>
      </c>
      <c r="E18" s="20"/>
      <c r="F18" s="20"/>
      <c r="G18" s="20"/>
      <c r="H18" s="19" t="s">
        <v>19</v>
      </c>
      <c r="I18" s="22"/>
      <c r="J18" s="22" t="s">
        <v>28</v>
      </c>
      <c r="K18" s="1"/>
      <c r="L18" s="1"/>
      <c r="M18" s="1"/>
      <c r="N18" s="1"/>
      <c r="O18" s="1"/>
      <c r="P18" s="1"/>
      <c r="Q18" s="1"/>
      <c r="R18" s="1"/>
      <c r="S18" s="1"/>
    </row>
    <row r="19" spans="1:19" ht="30">
      <c r="A19" s="23"/>
      <c r="B19" s="24"/>
      <c r="C19" s="23">
        <v>6</v>
      </c>
      <c r="D19" s="25" t="s">
        <v>29</v>
      </c>
      <c r="E19" s="20"/>
      <c r="F19" s="20"/>
      <c r="G19" s="20"/>
      <c r="H19" s="19" t="s">
        <v>19</v>
      </c>
      <c r="I19" s="22"/>
      <c r="J19" s="22" t="s">
        <v>30</v>
      </c>
      <c r="K19" s="1"/>
      <c r="L19" s="1"/>
      <c r="M19" s="1"/>
      <c r="N19" s="1"/>
      <c r="O19" s="1"/>
      <c r="P19" s="1"/>
      <c r="Q19" s="1"/>
      <c r="R19" s="1"/>
      <c r="S19" s="1"/>
    </row>
    <row r="20" spans="1:19" ht="15.6">
      <c r="A20" s="12"/>
      <c r="B20" s="13" t="s">
        <v>31</v>
      </c>
      <c r="C20" s="45" t="s">
        <v>32</v>
      </c>
      <c r="D20" s="45"/>
      <c r="E20" s="26">
        <v>9</v>
      </c>
      <c r="F20" s="27" t="s">
        <v>33</v>
      </c>
      <c r="G20" s="12">
        <f>((VLOOKUP(F20,[1]Kode!$A$1:$B$9,2,0))*0.3)*0.3</f>
        <v>6.3</v>
      </c>
      <c r="H20" s="28">
        <f>((COUNTIF(H22:H32,"Ya")/11)*100)</f>
        <v>90.909090909090907</v>
      </c>
      <c r="I20" s="17"/>
      <c r="J20" s="17"/>
      <c r="K20" s="1"/>
      <c r="L20" s="1"/>
      <c r="M20" s="1"/>
      <c r="N20" s="1"/>
      <c r="O20" s="1"/>
      <c r="P20" s="1"/>
      <c r="Q20" s="1"/>
      <c r="R20" s="1"/>
      <c r="S20" s="1"/>
    </row>
    <row r="21" spans="1:19" ht="15.6">
      <c r="A21" s="20"/>
      <c r="B21" s="19"/>
      <c r="C21" s="50" t="s">
        <v>17</v>
      </c>
      <c r="D21" s="50"/>
      <c r="E21" s="20"/>
      <c r="F21" s="20"/>
      <c r="G21" s="20"/>
      <c r="H21" s="29"/>
      <c r="I21" s="22"/>
      <c r="J21" s="22"/>
      <c r="K21" s="1"/>
      <c r="L21" s="1"/>
      <c r="M21" s="1"/>
      <c r="N21" s="1"/>
      <c r="O21" s="1"/>
      <c r="P21" s="1"/>
      <c r="Q21" s="1"/>
      <c r="R21" s="1"/>
      <c r="S21" s="1"/>
    </row>
    <row r="22" spans="1:19" ht="60">
      <c r="A22" s="30"/>
      <c r="B22" s="24"/>
      <c r="C22" s="23">
        <v>1</v>
      </c>
      <c r="D22" s="20" t="s">
        <v>34</v>
      </c>
      <c r="E22" s="20"/>
      <c r="F22" s="20"/>
      <c r="G22" s="20"/>
      <c r="H22" s="19" t="s">
        <v>19</v>
      </c>
      <c r="I22" s="22"/>
      <c r="J22" s="22" t="s">
        <v>35</v>
      </c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45">
      <c r="A23" s="30"/>
      <c r="B23" s="24"/>
      <c r="C23" s="23">
        <v>2</v>
      </c>
      <c r="D23" s="20" t="s">
        <v>36</v>
      </c>
      <c r="E23" s="20"/>
      <c r="F23" s="20"/>
      <c r="G23" s="20"/>
      <c r="H23" s="19" t="s">
        <v>19</v>
      </c>
      <c r="I23" s="22"/>
      <c r="J23" s="22" t="s">
        <v>38</v>
      </c>
      <c r="K23" s="54"/>
      <c r="L23" s="54"/>
      <c r="M23" s="54"/>
      <c r="N23" s="54"/>
      <c r="O23" s="54"/>
      <c r="P23" s="54"/>
      <c r="Q23" s="54"/>
      <c r="R23" s="54"/>
      <c r="S23" s="1"/>
    </row>
    <row r="24" spans="1:19" ht="30">
      <c r="A24" s="30"/>
      <c r="B24" s="24"/>
      <c r="C24" s="23">
        <v>3</v>
      </c>
      <c r="D24" s="31" t="s">
        <v>39</v>
      </c>
      <c r="E24" s="31"/>
      <c r="F24" s="31"/>
      <c r="G24" s="31"/>
      <c r="H24" s="19" t="s">
        <v>19</v>
      </c>
      <c r="I24" s="22"/>
      <c r="J24" s="22" t="s">
        <v>40</v>
      </c>
      <c r="K24" s="55"/>
      <c r="L24" s="55"/>
      <c r="M24" s="55"/>
      <c r="N24" s="55"/>
      <c r="O24" s="55"/>
      <c r="P24" s="55"/>
      <c r="Q24" s="55"/>
      <c r="R24" s="55"/>
      <c r="S24" s="55"/>
    </row>
    <row r="25" spans="1:19" ht="30">
      <c r="A25" s="30"/>
      <c r="B25" s="24"/>
      <c r="C25" s="23">
        <v>4</v>
      </c>
      <c r="D25" s="31" t="s">
        <v>41</v>
      </c>
      <c r="E25" s="31"/>
      <c r="F25" s="31"/>
      <c r="G25" s="31"/>
      <c r="H25" s="19" t="s">
        <v>19</v>
      </c>
      <c r="I25" s="22"/>
      <c r="J25" s="22" t="s">
        <v>40</v>
      </c>
      <c r="K25" s="55"/>
      <c r="L25" s="55"/>
      <c r="M25" s="55"/>
      <c r="N25" s="55"/>
      <c r="O25" s="55"/>
      <c r="P25" s="55"/>
      <c r="Q25" s="55"/>
      <c r="R25" s="55"/>
      <c r="S25" s="55"/>
    </row>
    <row r="26" spans="1:19" ht="30">
      <c r="A26" s="30"/>
      <c r="B26" s="24"/>
      <c r="C26" s="23">
        <v>5</v>
      </c>
      <c r="D26" s="20" t="s">
        <v>42</v>
      </c>
      <c r="E26" s="20"/>
      <c r="F26" s="20"/>
      <c r="G26" s="20"/>
      <c r="H26" s="19" t="s">
        <v>19</v>
      </c>
      <c r="I26" s="22"/>
      <c r="J26" s="22" t="s">
        <v>43</v>
      </c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60">
      <c r="A27" s="30"/>
      <c r="B27" s="24"/>
      <c r="C27" s="23">
        <v>6</v>
      </c>
      <c r="D27" s="20" t="s">
        <v>44</v>
      </c>
      <c r="E27" s="20"/>
      <c r="F27" s="20"/>
      <c r="G27" s="20"/>
      <c r="H27" s="19" t="s">
        <v>19</v>
      </c>
      <c r="I27" s="22"/>
      <c r="J27" s="22" t="s">
        <v>43</v>
      </c>
      <c r="K27" s="1"/>
      <c r="L27" s="1"/>
      <c r="M27" s="1"/>
      <c r="N27" s="1"/>
      <c r="O27" s="1"/>
      <c r="P27" s="1"/>
      <c r="Q27" s="1"/>
      <c r="R27" s="1"/>
      <c r="S27" s="1"/>
    </row>
    <row r="28" spans="1:19" ht="30">
      <c r="A28" s="30"/>
      <c r="B28" s="24"/>
      <c r="C28" s="23">
        <v>7</v>
      </c>
      <c r="D28" s="31" t="s">
        <v>45</v>
      </c>
      <c r="E28" s="31"/>
      <c r="F28" s="31"/>
      <c r="G28" s="31"/>
      <c r="H28" s="19" t="s">
        <v>19</v>
      </c>
      <c r="I28" s="22"/>
      <c r="J28" s="22" t="s">
        <v>40</v>
      </c>
      <c r="K28" s="1"/>
      <c r="L28" s="1"/>
      <c r="M28" s="1"/>
      <c r="N28" s="1"/>
      <c r="O28" s="1"/>
      <c r="P28" s="1"/>
      <c r="Q28" s="1"/>
      <c r="R28" s="1"/>
      <c r="S28" s="1"/>
    </row>
    <row r="29" spans="1:19" ht="60">
      <c r="A29" s="30"/>
      <c r="B29" s="24"/>
      <c r="C29" s="23">
        <v>8</v>
      </c>
      <c r="D29" s="20" t="s">
        <v>46</v>
      </c>
      <c r="E29" s="20"/>
      <c r="F29" s="20"/>
      <c r="G29" s="20"/>
      <c r="H29" s="19" t="s">
        <v>19</v>
      </c>
      <c r="I29" s="22"/>
      <c r="J29" s="22" t="s">
        <v>47</v>
      </c>
      <c r="K29" s="1"/>
      <c r="L29" s="1"/>
      <c r="M29" s="1"/>
      <c r="N29" s="1"/>
      <c r="O29" s="1"/>
      <c r="P29" s="1"/>
      <c r="Q29" s="1"/>
      <c r="R29" s="1"/>
      <c r="S29" s="1"/>
    </row>
    <row r="30" spans="1:19" ht="60">
      <c r="A30" s="30"/>
      <c r="B30" s="24"/>
      <c r="C30" s="23">
        <v>9</v>
      </c>
      <c r="D30" s="32" t="s">
        <v>48</v>
      </c>
      <c r="E30" s="20"/>
      <c r="F30" s="20"/>
      <c r="G30" s="20"/>
      <c r="H30" s="19" t="s">
        <v>37</v>
      </c>
      <c r="I30" s="22"/>
      <c r="J30" s="22" t="s">
        <v>49</v>
      </c>
      <c r="K30" s="1"/>
      <c r="L30" s="1"/>
      <c r="M30" s="1"/>
      <c r="N30" s="1"/>
      <c r="O30" s="1"/>
      <c r="P30" s="1"/>
      <c r="Q30" s="1"/>
      <c r="R30" s="1"/>
      <c r="S30" s="1"/>
    </row>
    <row r="31" spans="1:19" ht="30">
      <c r="A31" s="30"/>
      <c r="B31" s="24"/>
      <c r="C31" s="23">
        <v>10</v>
      </c>
      <c r="D31" s="32" t="s">
        <v>50</v>
      </c>
      <c r="E31" s="20"/>
      <c r="F31" s="20"/>
      <c r="G31" s="20"/>
      <c r="H31" s="19" t="s">
        <v>19</v>
      </c>
      <c r="I31" s="22"/>
      <c r="J31" s="22" t="s">
        <v>51</v>
      </c>
      <c r="K31" s="1"/>
      <c r="L31" s="1"/>
      <c r="M31" s="1"/>
      <c r="N31" s="1"/>
      <c r="O31" s="1"/>
      <c r="P31" s="1"/>
      <c r="Q31" s="1"/>
      <c r="R31" s="1"/>
      <c r="S31" s="1"/>
    </row>
    <row r="32" spans="1:19" ht="30">
      <c r="A32" s="30"/>
      <c r="B32" s="24"/>
      <c r="C32" s="23">
        <v>11</v>
      </c>
      <c r="D32" s="32" t="s">
        <v>52</v>
      </c>
      <c r="E32" s="20"/>
      <c r="F32" s="20"/>
      <c r="G32" s="20"/>
      <c r="H32" s="19" t="s">
        <v>19</v>
      </c>
      <c r="I32" s="22"/>
      <c r="J32" s="22" t="s">
        <v>53</v>
      </c>
      <c r="K32" s="1"/>
      <c r="L32" s="1"/>
      <c r="M32" s="1"/>
      <c r="N32" s="1"/>
      <c r="O32" s="1"/>
      <c r="P32" s="1"/>
      <c r="Q32" s="1"/>
      <c r="R32" s="1"/>
      <c r="S32" s="1"/>
    </row>
    <row r="33" spans="1:19" ht="15.6">
      <c r="A33" s="12"/>
      <c r="B33" s="13" t="s">
        <v>54</v>
      </c>
      <c r="C33" s="56" t="s">
        <v>55</v>
      </c>
      <c r="D33" s="46"/>
      <c r="E33" s="14">
        <v>15</v>
      </c>
      <c r="F33" s="15" t="s">
        <v>16</v>
      </c>
      <c r="G33" s="13">
        <f>((VLOOKUP(F33,[1]Kode!$A$1:$B$9,2,0))*0.5)*0.3</f>
        <v>13.5</v>
      </c>
      <c r="H33" s="33">
        <f>((COUNTIF(H35:H42,"Ya")/8)*100)</f>
        <v>100</v>
      </c>
      <c r="I33" s="17"/>
      <c r="J33" s="17"/>
      <c r="K33" s="1"/>
      <c r="L33" s="1"/>
      <c r="M33" s="1"/>
      <c r="N33" s="1"/>
      <c r="O33" s="1"/>
      <c r="P33" s="1"/>
      <c r="Q33" s="1"/>
      <c r="R33" s="1"/>
      <c r="S33" s="1"/>
    </row>
    <row r="34" spans="1:19" ht="15.6">
      <c r="A34" s="20"/>
      <c r="B34" s="19"/>
      <c r="C34" s="50" t="s">
        <v>17</v>
      </c>
      <c r="D34" s="50"/>
      <c r="E34" s="20"/>
      <c r="F34" s="20"/>
      <c r="G34" s="20"/>
      <c r="H34" s="19"/>
      <c r="I34" s="22"/>
      <c r="J34" s="22"/>
      <c r="K34" s="1"/>
      <c r="L34" s="1"/>
      <c r="M34" s="1"/>
      <c r="N34" s="1"/>
      <c r="O34" s="1"/>
      <c r="P34" s="1"/>
      <c r="Q34" s="1"/>
      <c r="R34" s="1"/>
      <c r="S34" s="1"/>
    </row>
    <row r="35" spans="1:19" ht="30">
      <c r="A35" s="30"/>
      <c r="B35" s="24"/>
      <c r="C35" s="23">
        <v>1</v>
      </c>
      <c r="D35" s="32" t="s">
        <v>56</v>
      </c>
      <c r="E35" s="20"/>
      <c r="F35" s="20"/>
      <c r="G35" s="20"/>
      <c r="H35" s="19" t="s">
        <v>19</v>
      </c>
      <c r="I35" s="22"/>
      <c r="J35" s="22" t="s">
        <v>57</v>
      </c>
      <c r="K35" s="1"/>
      <c r="L35" s="1"/>
      <c r="M35" s="1"/>
      <c r="N35" s="1"/>
      <c r="O35" s="1"/>
      <c r="P35" s="1"/>
      <c r="Q35" s="1"/>
      <c r="R35" s="1"/>
      <c r="S35" s="1"/>
    </row>
    <row r="36" spans="1:19" ht="30">
      <c r="A36" s="30"/>
      <c r="B36" s="24"/>
      <c r="C36" s="23">
        <v>2</v>
      </c>
      <c r="D36" s="32" t="s">
        <v>58</v>
      </c>
      <c r="E36" s="20"/>
      <c r="F36" s="20"/>
      <c r="G36" s="20"/>
      <c r="H36" s="19" t="s">
        <v>19</v>
      </c>
      <c r="I36" s="22"/>
      <c r="J36" s="22" t="s">
        <v>59</v>
      </c>
      <c r="K36" s="1"/>
      <c r="L36" s="1"/>
      <c r="M36" s="1"/>
      <c r="N36" s="1"/>
      <c r="O36" s="1"/>
      <c r="P36" s="1"/>
      <c r="Q36" s="1"/>
      <c r="R36" s="1"/>
      <c r="S36" s="1"/>
    </row>
    <row r="37" spans="1:19" ht="46.2">
      <c r="A37" s="30"/>
      <c r="B37" s="24"/>
      <c r="C37" s="23">
        <v>3</v>
      </c>
      <c r="D37" s="32" t="s">
        <v>60</v>
      </c>
      <c r="E37" s="20"/>
      <c r="F37" s="20"/>
      <c r="G37" s="20"/>
      <c r="H37" s="19" t="s">
        <v>19</v>
      </c>
      <c r="I37" s="22"/>
      <c r="J37" s="22" t="s">
        <v>61</v>
      </c>
      <c r="K37" s="1"/>
      <c r="L37" s="1"/>
      <c r="M37" s="1"/>
      <c r="N37" s="1"/>
      <c r="O37" s="1"/>
      <c r="P37" s="1"/>
      <c r="Q37" s="1"/>
      <c r="R37" s="1"/>
      <c r="S37" s="1"/>
    </row>
    <row r="38" spans="1:19" ht="30">
      <c r="A38" s="30"/>
      <c r="B38" s="24"/>
      <c r="C38" s="23">
        <v>4</v>
      </c>
      <c r="D38" s="32" t="s">
        <v>62</v>
      </c>
      <c r="E38" s="20"/>
      <c r="F38" s="20"/>
      <c r="G38" s="20"/>
      <c r="H38" s="19" t="s">
        <v>19</v>
      </c>
      <c r="I38" s="22"/>
      <c r="J38" s="22" t="s">
        <v>61</v>
      </c>
      <c r="K38" s="1"/>
      <c r="L38" s="1"/>
      <c r="M38" s="1"/>
      <c r="N38" s="1"/>
      <c r="O38" s="1"/>
      <c r="P38" s="1"/>
      <c r="Q38" s="1"/>
      <c r="R38" s="1"/>
      <c r="S38" s="1"/>
    </row>
    <row r="39" spans="1:19" ht="45">
      <c r="A39" s="30"/>
      <c r="B39" s="24"/>
      <c r="C39" s="23">
        <v>5</v>
      </c>
      <c r="D39" s="32" t="s">
        <v>63</v>
      </c>
      <c r="E39" s="20"/>
      <c r="F39" s="20"/>
      <c r="G39" s="20"/>
      <c r="H39" s="19" t="s">
        <v>19</v>
      </c>
      <c r="I39" s="22"/>
      <c r="J39" s="22" t="s">
        <v>64</v>
      </c>
      <c r="K39" s="1"/>
      <c r="L39" s="1"/>
      <c r="M39" s="1"/>
      <c r="N39" s="1"/>
      <c r="O39" s="1"/>
      <c r="P39" s="1"/>
      <c r="Q39" s="1"/>
      <c r="R39" s="1"/>
      <c r="S39" s="1"/>
    </row>
    <row r="40" spans="1:19" ht="45">
      <c r="A40" s="30"/>
      <c r="B40" s="24"/>
      <c r="C40" s="23">
        <v>6</v>
      </c>
      <c r="D40" s="32" t="s">
        <v>65</v>
      </c>
      <c r="E40" s="20"/>
      <c r="F40" s="20"/>
      <c r="G40" s="20"/>
      <c r="H40" s="19" t="s">
        <v>19</v>
      </c>
      <c r="I40" s="22"/>
      <c r="J40" s="22" t="s">
        <v>66</v>
      </c>
      <c r="K40" s="1"/>
      <c r="L40" s="1"/>
      <c r="M40" s="1"/>
      <c r="N40" s="1"/>
      <c r="O40" s="1"/>
      <c r="P40" s="1"/>
      <c r="Q40" s="1"/>
      <c r="R40" s="1"/>
      <c r="S40" s="1"/>
    </row>
    <row r="41" spans="1:19" ht="75">
      <c r="A41" s="30"/>
      <c r="B41" s="24"/>
      <c r="C41" s="23">
        <v>7</v>
      </c>
      <c r="D41" s="32" t="s">
        <v>67</v>
      </c>
      <c r="E41" s="20"/>
      <c r="F41" s="20"/>
      <c r="G41" s="20"/>
      <c r="H41" s="19" t="s">
        <v>19</v>
      </c>
      <c r="I41" s="22"/>
      <c r="J41" s="22" t="s">
        <v>68</v>
      </c>
      <c r="K41" s="1"/>
      <c r="L41" s="1"/>
      <c r="M41" s="1"/>
      <c r="N41" s="1"/>
      <c r="O41" s="1"/>
      <c r="P41" s="1"/>
      <c r="Q41" s="1"/>
      <c r="R41" s="1"/>
      <c r="S41" s="1"/>
    </row>
    <row r="42" spans="1:19" ht="75">
      <c r="A42" s="30"/>
      <c r="B42" s="24"/>
      <c r="C42" s="23">
        <v>8</v>
      </c>
      <c r="D42" s="32" t="s">
        <v>69</v>
      </c>
      <c r="E42" s="20"/>
      <c r="F42" s="20"/>
      <c r="G42" s="20"/>
      <c r="H42" s="19" t="s">
        <v>19</v>
      </c>
      <c r="I42" s="22"/>
      <c r="J42" s="22" t="s">
        <v>70</v>
      </c>
      <c r="K42" s="1"/>
      <c r="L42" s="1"/>
      <c r="M42" s="1"/>
      <c r="N42" s="1"/>
      <c r="O42" s="1"/>
      <c r="P42" s="1"/>
      <c r="Q42" s="1"/>
      <c r="R42" s="1"/>
      <c r="S42" s="1"/>
    </row>
    <row r="43" spans="1:19" ht="15.6">
      <c r="A43" s="11">
        <v>2</v>
      </c>
      <c r="B43" s="47" t="s">
        <v>71</v>
      </c>
      <c r="C43" s="47"/>
      <c r="D43" s="47"/>
      <c r="E43" s="9">
        <v>30</v>
      </c>
      <c r="F43" s="10"/>
      <c r="G43" s="11">
        <f>(G44+G48+G56)</f>
        <v>22.799999999999997</v>
      </c>
      <c r="H43" s="11"/>
      <c r="I43" s="10"/>
      <c r="J43" s="10"/>
      <c r="K43" s="1"/>
      <c r="L43" s="1"/>
      <c r="M43" s="1"/>
      <c r="N43" s="1"/>
      <c r="O43" s="1"/>
      <c r="P43" s="1"/>
      <c r="Q43" s="1"/>
      <c r="R43" s="1"/>
      <c r="S43" s="1"/>
    </row>
    <row r="44" spans="1:19" ht="15.6">
      <c r="A44" s="34"/>
      <c r="B44" s="12" t="s">
        <v>72</v>
      </c>
      <c r="C44" s="45" t="s">
        <v>73</v>
      </c>
      <c r="D44" s="45"/>
      <c r="E44" s="14">
        <v>6</v>
      </c>
      <c r="F44" s="15" t="s">
        <v>16</v>
      </c>
      <c r="G44" s="13">
        <f>((VLOOKUP(F44,[1]Kode!$A$1:$B$9,2,0))*0.2)*0.3</f>
        <v>5.3999999999999995</v>
      </c>
      <c r="H44" s="33">
        <f>((COUNTIF(H45:H47,"Ya")/3)*100)</f>
        <v>100</v>
      </c>
      <c r="I44" s="17"/>
      <c r="J44" s="17"/>
      <c r="K44" s="1"/>
      <c r="L44" s="1"/>
      <c r="M44" s="1"/>
      <c r="N44" s="1"/>
      <c r="O44" s="1"/>
      <c r="P44" s="1"/>
      <c r="Q44" s="1"/>
      <c r="R44" s="1"/>
      <c r="S44" s="1"/>
    </row>
    <row r="45" spans="1:19" ht="30">
      <c r="A45" s="30"/>
      <c r="B45" s="23"/>
      <c r="C45" s="23">
        <v>1</v>
      </c>
      <c r="D45" s="32" t="s">
        <v>74</v>
      </c>
      <c r="E45" s="20"/>
      <c r="F45" s="20"/>
      <c r="G45" s="20"/>
      <c r="H45" s="19" t="s">
        <v>19</v>
      </c>
      <c r="I45" s="35"/>
      <c r="J45" s="35" t="s">
        <v>75</v>
      </c>
      <c r="K45" s="1"/>
      <c r="L45" s="1"/>
      <c r="M45" s="1"/>
      <c r="N45" s="1"/>
      <c r="O45" s="1"/>
      <c r="P45" s="1"/>
      <c r="Q45" s="1"/>
      <c r="R45" s="1"/>
      <c r="S45" s="1"/>
    </row>
    <row r="46" spans="1:19" ht="30">
      <c r="A46" s="30"/>
      <c r="B46" s="23"/>
      <c r="C46" s="23">
        <v>2</v>
      </c>
      <c r="D46" s="32" t="s">
        <v>76</v>
      </c>
      <c r="E46" s="20"/>
      <c r="F46" s="20"/>
      <c r="G46" s="20"/>
      <c r="H46" s="19" t="s">
        <v>19</v>
      </c>
      <c r="I46" s="35"/>
      <c r="J46" s="35" t="s">
        <v>77</v>
      </c>
      <c r="K46" s="1"/>
      <c r="L46" s="1"/>
      <c r="M46" s="1"/>
      <c r="N46" s="1"/>
      <c r="O46" s="1"/>
      <c r="P46" s="1"/>
      <c r="Q46" s="1"/>
      <c r="R46" s="1"/>
      <c r="S46" s="1"/>
    </row>
    <row r="47" spans="1:19" ht="30">
      <c r="A47" s="30"/>
      <c r="B47" s="23"/>
      <c r="C47" s="23">
        <v>3</v>
      </c>
      <c r="D47" s="32" t="s">
        <v>78</v>
      </c>
      <c r="E47" s="20"/>
      <c r="F47" s="20"/>
      <c r="G47" s="20"/>
      <c r="H47" s="19" t="s">
        <v>19</v>
      </c>
      <c r="I47" s="35"/>
      <c r="J47" s="35" t="s">
        <v>75</v>
      </c>
      <c r="K47" s="1"/>
      <c r="L47" s="1"/>
      <c r="M47" s="1"/>
      <c r="N47" s="1"/>
      <c r="O47" s="1"/>
      <c r="P47" s="1"/>
      <c r="Q47" s="1"/>
      <c r="R47" s="1"/>
      <c r="S47" s="1"/>
    </row>
    <row r="48" spans="1:19" ht="15.6">
      <c r="A48" s="34"/>
      <c r="B48" s="13" t="s">
        <v>79</v>
      </c>
      <c r="C48" s="51" t="s">
        <v>80</v>
      </c>
      <c r="D48" s="51"/>
      <c r="E48" s="14">
        <v>9</v>
      </c>
      <c r="F48" s="15" t="s">
        <v>81</v>
      </c>
      <c r="G48" s="13">
        <f>((VLOOKUP(F48,[1]Kode!$A$1:$B$9,2,0))*0.3)*0.3</f>
        <v>5.3999999999999995</v>
      </c>
      <c r="H48" s="33">
        <f>((COUNTIF(H49:H55,"Ya")/7)*100)</f>
        <v>100</v>
      </c>
      <c r="I48" s="17"/>
      <c r="J48" s="17"/>
      <c r="K48" s="1"/>
      <c r="L48" s="1"/>
      <c r="M48" s="1"/>
      <c r="N48" s="1"/>
      <c r="O48" s="1"/>
      <c r="P48" s="1"/>
      <c r="Q48" s="1"/>
      <c r="R48" s="1"/>
      <c r="S48" s="1"/>
    </row>
    <row r="49" spans="1:19" ht="45">
      <c r="A49" s="30"/>
      <c r="B49" s="23"/>
      <c r="C49" s="23">
        <v>1</v>
      </c>
      <c r="D49" s="32" t="s">
        <v>82</v>
      </c>
      <c r="E49" s="20"/>
      <c r="F49" s="20"/>
      <c r="G49" s="20"/>
      <c r="H49" s="19" t="s">
        <v>19</v>
      </c>
      <c r="I49" s="35"/>
      <c r="J49" s="35" t="s">
        <v>83</v>
      </c>
      <c r="K49" s="1"/>
      <c r="L49" s="1"/>
      <c r="M49" s="1"/>
      <c r="N49" s="1"/>
      <c r="O49" s="1"/>
      <c r="P49" s="1"/>
      <c r="Q49" s="1"/>
      <c r="R49" s="1"/>
      <c r="S49" s="1"/>
    </row>
    <row r="50" spans="1:19" ht="45">
      <c r="A50" s="30"/>
      <c r="B50" s="23"/>
      <c r="C50" s="23">
        <v>2</v>
      </c>
      <c r="D50" s="32" t="s">
        <v>84</v>
      </c>
      <c r="E50" s="20"/>
      <c r="F50" s="20"/>
      <c r="G50" s="20"/>
      <c r="H50" s="19" t="s">
        <v>19</v>
      </c>
      <c r="I50" s="35"/>
      <c r="J50" s="35" t="s">
        <v>85</v>
      </c>
      <c r="K50" s="1"/>
      <c r="L50" s="1"/>
      <c r="M50" s="1"/>
      <c r="N50" s="1"/>
      <c r="O50" s="1"/>
      <c r="P50" s="1"/>
      <c r="Q50" s="1"/>
      <c r="R50" s="1"/>
      <c r="S50" s="1"/>
    </row>
    <row r="51" spans="1:19" ht="45">
      <c r="A51" s="30"/>
      <c r="B51" s="23"/>
      <c r="C51" s="23">
        <v>3</v>
      </c>
      <c r="D51" s="32" t="s">
        <v>86</v>
      </c>
      <c r="E51" s="20"/>
      <c r="F51" s="20"/>
      <c r="G51" s="20"/>
      <c r="H51" s="19" t="s">
        <v>19</v>
      </c>
      <c r="I51" s="35"/>
      <c r="J51" s="35" t="s">
        <v>85</v>
      </c>
      <c r="K51" s="1"/>
      <c r="L51" s="1"/>
      <c r="M51" s="1"/>
      <c r="N51" s="1"/>
      <c r="O51" s="1"/>
      <c r="P51" s="1"/>
      <c r="Q51" s="1"/>
      <c r="R51" s="1"/>
      <c r="S51" s="1"/>
    </row>
    <row r="52" spans="1:19" ht="45">
      <c r="A52" s="30"/>
      <c r="B52" s="23"/>
      <c r="C52" s="23">
        <v>4</v>
      </c>
      <c r="D52" s="32" t="s">
        <v>87</v>
      </c>
      <c r="E52" s="20"/>
      <c r="F52" s="20"/>
      <c r="G52" s="20"/>
      <c r="H52" s="19" t="s">
        <v>19</v>
      </c>
      <c r="I52" s="35"/>
      <c r="J52" s="35" t="s">
        <v>85</v>
      </c>
      <c r="K52" s="1"/>
      <c r="L52" s="1"/>
      <c r="M52" s="1"/>
      <c r="N52" s="1"/>
      <c r="O52" s="1"/>
      <c r="P52" s="1"/>
      <c r="Q52" s="1"/>
      <c r="R52" s="1"/>
      <c r="S52" s="1"/>
    </row>
    <row r="53" spans="1:19" ht="45">
      <c r="A53" s="30"/>
      <c r="B53" s="23"/>
      <c r="C53" s="23">
        <v>5</v>
      </c>
      <c r="D53" s="32" t="s">
        <v>88</v>
      </c>
      <c r="E53" s="20"/>
      <c r="F53" s="20"/>
      <c r="G53" s="20"/>
      <c r="H53" s="19" t="s">
        <v>19</v>
      </c>
      <c r="I53" s="35"/>
      <c r="J53" s="35" t="s">
        <v>89</v>
      </c>
      <c r="K53" s="1"/>
      <c r="L53" s="1"/>
      <c r="M53" s="1"/>
      <c r="N53" s="1"/>
      <c r="O53" s="1"/>
      <c r="P53" s="1"/>
      <c r="Q53" s="1"/>
      <c r="R53" s="1"/>
      <c r="S53" s="1"/>
    </row>
    <row r="54" spans="1:19" ht="30">
      <c r="A54" s="30"/>
      <c r="B54" s="23"/>
      <c r="C54" s="23">
        <v>6</v>
      </c>
      <c r="D54" s="32" t="s">
        <v>90</v>
      </c>
      <c r="E54" s="20"/>
      <c r="F54" s="20"/>
      <c r="G54" s="20"/>
      <c r="H54" s="19" t="s">
        <v>19</v>
      </c>
      <c r="I54" s="35"/>
      <c r="J54" s="35" t="s">
        <v>91</v>
      </c>
      <c r="K54" s="1"/>
      <c r="L54" s="1"/>
      <c r="M54" s="1"/>
      <c r="N54" s="1"/>
      <c r="O54" s="1"/>
      <c r="P54" s="1"/>
      <c r="Q54" s="1"/>
      <c r="R54" s="1"/>
      <c r="S54" s="1"/>
    </row>
    <row r="55" spans="1:19" ht="30">
      <c r="A55" s="30"/>
      <c r="B55" s="23"/>
      <c r="C55" s="23">
        <v>7</v>
      </c>
      <c r="D55" s="32" t="s">
        <v>92</v>
      </c>
      <c r="E55" s="20"/>
      <c r="F55" s="20"/>
      <c r="G55" s="20"/>
      <c r="H55" s="19" t="s">
        <v>19</v>
      </c>
      <c r="I55" s="35"/>
      <c r="J55" s="35" t="s">
        <v>93</v>
      </c>
      <c r="K55" s="1"/>
      <c r="L55" s="1"/>
      <c r="M55" s="1"/>
      <c r="N55" s="1"/>
      <c r="O55" s="1"/>
      <c r="P55" s="1"/>
      <c r="Q55" s="1"/>
      <c r="R55" s="1"/>
      <c r="S55" s="1"/>
    </row>
    <row r="56" spans="1:19" ht="15.6">
      <c r="A56" s="34"/>
      <c r="B56" s="13" t="s">
        <v>94</v>
      </c>
      <c r="C56" s="52" t="s">
        <v>95</v>
      </c>
      <c r="D56" s="52"/>
      <c r="E56" s="14">
        <v>15</v>
      </c>
      <c r="F56" s="15" t="s">
        <v>96</v>
      </c>
      <c r="G56" s="13">
        <f>((VLOOKUP(F56,[1]Kode!$A$1:$B$9,2,0))*0.5)*0.3</f>
        <v>12</v>
      </c>
      <c r="H56" s="33">
        <f>((COUNTIF(H57:H66,"Ya")/10)*100)</f>
        <v>100</v>
      </c>
      <c r="I56" s="17"/>
      <c r="J56" s="17"/>
      <c r="K56" s="1"/>
      <c r="L56" s="1"/>
      <c r="M56" s="1"/>
      <c r="N56" s="1"/>
      <c r="O56" s="1"/>
      <c r="P56" s="1"/>
      <c r="Q56" s="1"/>
      <c r="R56" s="1"/>
      <c r="S56" s="1"/>
    </row>
    <row r="57" spans="1:19" ht="60">
      <c r="A57" s="30"/>
      <c r="B57" s="30"/>
      <c r="C57" s="24">
        <v>1</v>
      </c>
      <c r="D57" s="32" t="s">
        <v>97</v>
      </c>
      <c r="E57" s="20"/>
      <c r="F57" s="20"/>
      <c r="G57" s="20"/>
      <c r="H57" s="19" t="s">
        <v>19</v>
      </c>
      <c r="I57" s="35"/>
      <c r="J57" s="35" t="s">
        <v>98</v>
      </c>
      <c r="K57" s="1"/>
      <c r="L57" s="1"/>
      <c r="M57" s="1"/>
      <c r="N57" s="1"/>
      <c r="O57" s="1"/>
      <c r="P57" s="1"/>
      <c r="Q57" s="1"/>
      <c r="R57" s="1"/>
      <c r="S57" s="1"/>
    </row>
    <row r="58" spans="1:19" ht="45">
      <c r="A58" s="30"/>
      <c r="B58" s="30"/>
      <c r="C58" s="24">
        <v>2</v>
      </c>
      <c r="D58" s="32" t="s">
        <v>99</v>
      </c>
      <c r="E58" s="20"/>
      <c r="F58" s="20"/>
      <c r="G58" s="20"/>
      <c r="H58" s="19" t="s">
        <v>19</v>
      </c>
      <c r="I58" s="35"/>
      <c r="J58" s="35" t="s">
        <v>100</v>
      </c>
      <c r="K58" s="1"/>
      <c r="L58" s="1"/>
      <c r="M58" s="1"/>
      <c r="N58" s="1"/>
      <c r="O58" s="1"/>
      <c r="P58" s="1"/>
      <c r="Q58" s="1"/>
      <c r="R58" s="1"/>
      <c r="S58" s="1"/>
    </row>
    <row r="59" spans="1:19" ht="30">
      <c r="A59" s="30"/>
      <c r="B59" s="30"/>
      <c r="C59" s="24">
        <v>3</v>
      </c>
      <c r="D59" s="32" t="s">
        <v>101</v>
      </c>
      <c r="E59" s="20"/>
      <c r="F59" s="20"/>
      <c r="G59" s="20"/>
      <c r="H59" s="19" t="s">
        <v>19</v>
      </c>
      <c r="I59" s="35"/>
      <c r="J59" s="35" t="s">
        <v>102</v>
      </c>
      <c r="K59" s="1"/>
      <c r="L59" s="1"/>
      <c r="M59" s="1"/>
      <c r="N59" s="1"/>
      <c r="O59" s="1"/>
      <c r="P59" s="1"/>
      <c r="Q59" s="1"/>
      <c r="R59" s="1"/>
      <c r="S59" s="1"/>
    </row>
    <row r="60" spans="1:19" ht="30">
      <c r="A60" s="30"/>
      <c r="B60" s="30"/>
      <c r="C60" s="24">
        <v>4</v>
      </c>
      <c r="D60" s="32" t="s">
        <v>103</v>
      </c>
      <c r="E60" s="20"/>
      <c r="F60" s="20"/>
      <c r="G60" s="20"/>
      <c r="H60" s="19" t="s">
        <v>19</v>
      </c>
      <c r="I60" s="35"/>
      <c r="J60" s="35" t="s">
        <v>26</v>
      </c>
      <c r="K60" s="1"/>
      <c r="L60" s="1"/>
      <c r="M60" s="1"/>
      <c r="N60" s="1"/>
      <c r="O60" s="1"/>
      <c r="P60" s="1"/>
      <c r="Q60" s="1"/>
      <c r="R60" s="1"/>
      <c r="S60" s="1"/>
    </row>
    <row r="61" spans="1:19" ht="30">
      <c r="A61" s="30"/>
      <c r="B61" s="30"/>
      <c r="C61" s="24">
        <v>5</v>
      </c>
      <c r="D61" s="32" t="s">
        <v>104</v>
      </c>
      <c r="E61" s="20"/>
      <c r="F61" s="20"/>
      <c r="G61" s="20"/>
      <c r="H61" s="19" t="s">
        <v>19</v>
      </c>
      <c r="I61" s="35"/>
      <c r="J61" s="35" t="s">
        <v>26</v>
      </c>
      <c r="K61" s="1"/>
      <c r="L61" s="1"/>
      <c r="M61" s="1"/>
      <c r="N61" s="1"/>
      <c r="O61" s="1"/>
      <c r="P61" s="1"/>
      <c r="Q61" s="1"/>
      <c r="R61" s="1"/>
      <c r="S61" s="1"/>
    </row>
    <row r="62" spans="1:19" ht="30">
      <c r="A62" s="30"/>
      <c r="B62" s="30"/>
      <c r="C62" s="24">
        <v>6</v>
      </c>
      <c r="D62" s="32" t="s">
        <v>105</v>
      </c>
      <c r="E62" s="20"/>
      <c r="F62" s="20"/>
      <c r="G62" s="20"/>
      <c r="H62" s="19" t="s">
        <v>19</v>
      </c>
      <c r="I62" s="35"/>
      <c r="J62" s="35" t="s">
        <v>26</v>
      </c>
      <c r="K62" s="1"/>
      <c r="L62" s="1"/>
      <c r="M62" s="1"/>
      <c r="N62" s="1"/>
      <c r="O62" s="1"/>
      <c r="P62" s="1"/>
      <c r="Q62" s="1"/>
      <c r="R62" s="1"/>
      <c r="S62" s="1"/>
    </row>
    <row r="63" spans="1:19" ht="30">
      <c r="A63" s="30"/>
      <c r="B63" s="30"/>
      <c r="C63" s="24">
        <v>7</v>
      </c>
      <c r="D63" s="32" t="s">
        <v>106</v>
      </c>
      <c r="E63" s="20"/>
      <c r="F63" s="20"/>
      <c r="G63" s="20"/>
      <c r="H63" s="19" t="s">
        <v>19</v>
      </c>
      <c r="I63" s="35"/>
      <c r="J63" s="35" t="s">
        <v>107</v>
      </c>
      <c r="K63" s="1"/>
      <c r="L63" s="1"/>
      <c r="M63" s="1"/>
      <c r="N63" s="1"/>
      <c r="O63" s="1"/>
      <c r="P63" s="1"/>
      <c r="Q63" s="1"/>
      <c r="R63" s="1"/>
      <c r="S63" s="1"/>
    </row>
    <row r="64" spans="1:19" ht="30">
      <c r="A64" s="30"/>
      <c r="B64" s="30"/>
      <c r="C64" s="24">
        <v>8</v>
      </c>
      <c r="D64" s="32" t="s">
        <v>108</v>
      </c>
      <c r="E64" s="20"/>
      <c r="F64" s="20"/>
      <c r="G64" s="20"/>
      <c r="H64" s="19" t="s">
        <v>19</v>
      </c>
      <c r="I64" s="35"/>
      <c r="J64" s="35" t="s">
        <v>109</v>
      </c>
      <c r="K64" s="1"/>
      <c r="L64" s="1"/>
      <c r="M64" s="1"/>
      <c r="N64" s="1"/>
      <c r="O64" s="1"/>
      <c r="P64" s="1"/>
      <c r="Q64" s="1"/>
      <c r="R64" s="1"/>
      <c r="S64" s="1"/>
    </row>
    <row r="65" spans="1:19" ht="120">
      <c r="A65" s="30"/>
      <c r="B65" s="30"/>
      <c r="C65" s="24">
        <v>9</v>
      </c>
      <c r="D65" s="32" t="s">
        <v>110</v>
      </c>
      <c r="E65" s="20"/>
      <c r="F65" s="20"/>
      <c r="G65" s="20"/>
      <c r="H65" s="19" t="s">
        <v>19</v>
      </c>
      <c r="I65" s="35"/>
      <c r="J65" s="22" t="s">
        <v>111</v>
      </c>
      <c r="K65" s="1"/>
      <c r="L65" s="1"/>
      <c r="M65" s="1"/>
      <c r="N65" s="1"/>
      <c r="O65" s="1"/>
      <c r="P65" s="1"/>
      <c r="Q65" s="1"/>
      <c r="R65" s="1"/>
      <c r="S65" s="1"/>
    </row>
    <row r="66" spans="1:19" ht="60">
      <c r="A66" s="30"/>
      <c r="B66" s="30"/>
      <c r="C66" s="24">
        <v>10</v>
      </c>
      <c r="D66" s="32" t="s">
        <v>112</v>
      </c>
      <c r="E66" s="20"/>
      <c r="F66" s="20"/>
      <c r="G66" s="20"/>
      <c r="H66" s="19" t="s">
        <v>19</v>
      </c>
      <c r="I66" s="35"/>
      <c r="J66" s="22" t="s">
        <v>113</v>
      </c>
      <c r="K66" s="1"/>
      <c r="L66" s="1"/>
      <c r="M66" s="1"/>
      <c r="N66" s="1"/>
      <c r="O66" s="1"/>
      <c r="P66" s="1"/>
      <c r="Q66" s="1"/>
      <c r="R66" s="1"/>
      <c r="S66" s="1"/>
    </row>
    <row r="67" spans="1:19" ht="15.6">
      <c r="A67" s="11">
        <v>3</v>
      </c>
      <c r="B67" s="47" t="s">
        <v>114</v>
      </c>
      <c r="C67" s="47"/>
      <c r="D67" s="47"/>
      <c r="E67" s="9">
        <v>15</v>
      </c>
      <c r="F67" s="36"/>
      <c r="G67" s="11">
        <f>G68+G75+G85</f>
        <v>10.95</v>
      </c>
      <c r="H67" s="11"/>
      <c r="I67" s="10"/>
      <c r="J67" s="10"/>
      <c r="K67" s="1"/>
      <c r="L67" s="1"/>
      <c r="M67" s="1"/>
      <c r="N67" s="1"/>
      <c r="O67" s="1"/>
      <c r="P67" s="1"/>
      <c r="Q67" s="1"/>
      <c r="R67" s="1"/>
      <c r="S67" s="1"/>
    </row>
    <row r="68" spans="1:19" ht="15.6">
      <c r="A68" s="34"/>
      <c r="B68" s="13" t="s">
        <v>115</v>
      </c>
      <c r="C68" s="53" t="s">
        <v>116</v>
      </c>
      <c r="D68" s="53"/>
      <c r="E68" s="14">
        <v>3</v>
      </c>
      <c r="F68" s="15" t="s">
        <v>81</v>
      </c>
      <c r="G68" s="13">
        <f>((VLOOKUP(F68,[1]Kode!$A$1:$B$9,2,0))*0.2)*0.15</f>
        <v>1.7999999999999998</v>
      </c>
      <c r="H68" s="33">
        <f>((COUNTIF(H69:H74,"Ya")/6)*100)</f>
        <v>33.333333333333329</v>
      </c>
      <c r="I68" s="17"/>
      <c r="J68" s="17"/>
      <c r="K68" s="1"/>
      <c r="L68" s="1"/>
      <c r="M68" s="1"/>
      <c r="N68" s="1"/>
      <c r="O68" s="1"/>
      <c r="P68" s="1"/>
      <c r="Q68" s="1"/>
      <c r="R68" s="1"/>
      <c r="S68" s="1"/>
    </row>
    <row r="69" spans="1:19" ht="15">
      <c r="A69" s="30"/>
      <c r="B69" s="30"/>
      <c r="C69" s="24">
        <v>1</v>
      </c>
      <c r="D69" s="20" t="s">
        <v>117</v>
      </c>
      <c r="E69" s="20"/>
      <c r="F69" s="20"/>
      <c r="G69" s="20"/>
      <c r="H69" s="19" t="s">
        <v>19</v>
      </c>
      <c r="I69" s="35"/>
      <c r="J69" s="37" t="s">
        <v>109</v>
      </c>
      <c r="K69" s="1"/>
      <c r="L69" s="1"/>
      <c r="M69" s="1"/>
      <c r="N69" s="1"/>
      <c r="O69" s="1"/>
      <c r="P69" s="1"/>
      <c r="Q69" s="1"/>
      <c r="R69" s="1"/>
      <c r="S69" s="1"/>
    </row>
    <row r="70" spans="1:19" ht="15">
      <c r="A70" s="30"/>
      <c r="B70" s="30"/>
      <c r="C70" s="24">
        <v>2</v>
      </c>
      <c r="D70" s="20" t="s">
        <v>118</v>
      </c>
      <c r="E70" s="20"/>
      <c r="F70" s="20"/>
      <c r="G70" s="20"/>
      <c r="H70" s="19" t="s">
        <v>37</v>
      </c>
      <c r="I70" s="35"/>
      <c r="J70" s="37" t="s">
        <v>119</v>
      </c>
      <c r="K70" s="1"/>
      <c r="L70" s="1"/>
      <c r="M70" s="1"/>
      <c r="N70" s="1"/>
      <c r="O70" s="1"/>
      <c r="P70" s="1"/>
      <c r="Q70" s="1"/>
      <c r="R70" s="1"/>
      <c r="S70" s="1"/>
    </row>
    <row r="71" spans="1:19" ht="15">
      <c r="A71" s="30"/>
      <c r="B71" s="30"/>
      <c r="C71" s="24">
        <v>3</v>
      </c>
      <c r="D71" s="20" t="s">
        <v>120</v>
      </c>
      <c r="E71" s="20"/>
      <c r="F71" s="20"/>
      <c r="G71" s="20"/>
      <c r="H71" s="19" t="s">
        <v>37</v>
      </c>
      <c r="I71" s="35"/>
      <c r="J71" s="37" t="s">
        <v>121</v>
      </c>
      <c r="K71" s="1"/>
      <c r="L71" s="1"/>
      <c r="M71" s="1"/>
      <c r="N71" s="1"/>
      <c r="O71" s="1"/>
      <c r="P71" s="1"/>
      <c r="Q71" s="1"/>
      <c r="R71" s="1"/>
      <c r="S71" s="1"/>
    </row>
    <row r="72" spans="1:19" ht="30">
      <c r="A72" s="30"/>
      <c r="B72" s="30"/>
      <c r="C72" s="24">
        <v>4</v>
      </c>
      <c r="D72" s="20" t="s">
        <v>122</v>
      </c>
      <c r="E72" s="20"/>
      <c r="F72" s="20"/>
      <c r="G72" s="20"/>
      <c r="H72" s="19" t="s">
        <v>37</v>
      </c>
      <c r="I72" s="37"/>
      <c r="J72" s="37" t="s">
        <v>123</v>
      </c>
      <c r="K72" s="1"/>
      <c r="L72" s="1"/>
      <c r="M72" s="1"/>
      <c r="N72" s="1"/>
      <c r="O72" s="1"/>
      <c r="P72" s="1"/>
      <c r="Q72" s="1"/>
      <c r="R72" s="1"/>
      <c r="S72" s="1"/>
    </row>
    <row r="73" spans="1:19" ht="45">
      <c r="A73" s="30"/>
      <c r="B73" s="30"/>
      <c r="C73" s="24">
        <v>5</v>
      </c>
      <c r="D73" s="20" t="s">
        <v>124</v>
      </c>
      <c r="E73" s="20"/>
      <c r="F73" s="20"/>
      <c r="G73" s="20"/>
      <c r="H73" s="19" t="s">
        <v>19</v>
      </c>
      <c r="I73" s="35"/>
      <c r="J73" s="37" t="s">
        <v>38</v>
      </c>
      <c r="K73" s="1"/>
      <c r="L73" s="1"/>
      <c r="M73" s="1"/>
      <c r="N73" s="1"/>
      <c r="O73" s="1"/>
      <c r="P73" s="1"/>
      <c r="Q73" s="1"/>
      <c r="R73" s="1"/>
      <c r="S73" s="1"/>
    </row>
    <row r="74" spans="1:19" ht="30">
      <c r="A74" s="30"/>
      <c r="B74" s="30"/>
      <c r="C74" s="24">
        <v>6</v>
      </c>
      <c r="D74" s="20" t="s">
        <v>125</v>
      </c>
      <c r="E74" s="20"/>
      <c r="F74" s="20"/>
      <c r="G74" s="20"/>
      <c r="H74" s="19" t="s">
        <v>37</v>
      </c>
      <c r="I74" s="35"/>
      <c r="J74" s="37" t="s">
        <v>126</v>
      </c>
      <c r="K74" s="1"/>
      <c r="L74" s="1"/>
      <c r="M74" s="1"/>
      <c r="N74" s="1"/>
      <c r="O74" s="1"/>
      <c r="P74" s="1"/>
      <c r="Q74" s="1"/>
      <c r="R74" s="1"/>
      <c r="S74" s="1"/>
    </row>
    <row r="75" spans="1:19" ht="15.6">
      <c r="A75" s="34"/>
      <c r="B75" s="13" t="s">
        <v>127</v>
      </c>
      <c r="C75" s="52" t="s">
        <v>128</v>
      </c>
      <c r="D75" s="49"/>
      <c r="E75" s="14">
        <v>4.5</v>
      </c>
      <c r="F75" s="15" t="s">
        <v>33</v>
      </c>
      <c r="G75" s="13">
        <f>((VLOOKUP(F75,[1]Kode!$A$1:$B$9,2,0))*0.3)*0.15</f>
        <v>3.15</v>
      </c>
      <c r="H75" s="33">
        <f>((COUNTIF(H76:H84,"Ya")/9)*100)</f>
        <v>88.888888888888886</v>
      </c>
      <c r="I75" s="17"/>
      <c r="J75" s="17"/>
      <c r="K75" s="1"/>
      <c r="L75" s="1"/>
      <c r="M75" s="1"/>
      <c r="N75" s="1"/>
      <c r="O75" s="1"/>
      <c r="P75" s="1"/>
      <c r="Q75" s="1"/>
      <c r="R75" s="1"/>
      <c r="S75" s="1"/>
    </row>
    <row r="76" spans="1:19" ht="30">
      <c r="A76" s="30"/>
      <c r="B76" s="30"/>
      <c r="C76" s="24">
        <v>1</v>
      </c>
      <c r="D76" s="20" t="s">
        <v>129</v>
      </c>
      <c r="E76" s="20"/>
      <c r="F76" s="20"/>
      <c r="G76" s="20"/>
      <c r="H76" s="19" t="s">
        <v>19</v>
      </c>
      <c r="I76" s="35"/>
      <c r="J76" s="41" t="s">
        <v>109</v>
      </c>
      <c r="K76" s="1"/>
      <c r="L76" s="1"/>
      <c r="M76" s="1"/>
      <c r="N76" s="1"/>
      <c r="O76" s="1"/>
      <c r="P76" s="1"/>
      <c r="Q76" s="1"/>
      <c r="R76" s="1"/>
      <c r="S76" s="1"/>
    </row>
    <row r="77" spans="1:19" ht="30">
      <c r="A77" s="30"/>
      <c r="B77" s="30"/>
      <c r="C77" s="24">
        <v>2</v>
      </c>
      <c r="D77" s="20" t="s">
        <v>130</v>
      </c>
      <c r="E77" s="20"/>
      <c r="F77" s="20"/>
      <c r="G77" s="20"/>
      <c r="H77" s="19" t="s">
        <v>19</v>
      </c>
      <c r="I77" s="35"/>
      <c r="J77" s="41"/>
      <c r="K77" s="1"/>
      <c r="L77" s="1"/>
      <c r="M77" s="1"/>
      <c r="N77" s="1"/>
      <c r="O77" s="1"/>
      <c r="P77" s="1"/>
      <c r="Q77" s="1"/>
      <c r="R77" s="1"/>
      <c r="S77" s="1"/>
    </row>
    <row r="78" spans="1:19" ht="30">
      <c r="A78" s="30"/>
      <c r="B78" s="30"/>
      <c r="C78" s="24">
        <v>3</v>
      </c>
      <c r="D78" s="20" t="s">
        <v>131</v>
      </c>
      <c r="E78" s="20"/>
      <c r="F78" s="20"/>
      <c r="G78" s="20"/>
      <c r="H78" s="19" t="s">
        <v>19</v>
      </c>
      <c r="I78" s="35"/>
      <c r="J78" s="41"/>
      <c r="K78" s="1"/>
      <c r="L78" s="1"/>
      <c r="M78" s="1"/>
      <c r="N78" s="1"/>
      <c r="O78" s="1"/>
      <c r="P78" s="1"/>
      <c r="Q78" s="1"/>
      <c r="R78" s="1"/>
      <c r="S78" s="1"/>
    </row>
    <row r="79" spans="1:19" ht="45">
      <c r="A79" s="30"/>
      <c r="B79" s="30"/>
      <c r="C79" s="24">
        <v>4</v>
      </c>
      <c r="D79" s="20" t="s">
        <v>132</v>
      </c>
      <c r="E79" s="20"/>
      <c r="F79" s="20"/>
      <c r="G79" s="20"/>
      <c r="H79" s="19" t="s">
        <v>19</v>
      </c>
      <c r="I79" s="35"/>
      <c r="J79" s="41"/>
      <c r="K79" s="1"/>
      <c r="L79" s="1"/>
      <c r="M79" s="1"/>
      <c r="N79" s="1"/>
      <c r="O79" s="1"/>
      <c r="P79" s="1"/>
      <c r="Q79" s="1"/>
      <c r="R79" s="1"/>
      <c r="S79" s="1"/>
    </row>
    <row r="80" spans="1:19" ht="45">
      <c r="A80" s="30"/>
      <c r="B80" s="30"/>
      <c r="C80" s="24">
        <v>5</v>
      </c>
      <c r="D80" s="20" t="s">
        <v>133</v>
      </c>
      <c r="E80" s="20"/>
      <c r="F80" s="20"/>
      <c r="G80" s="20"/>
      <c r="H80" s="19" t="s">
        <v>19</v>
      </c>
      <c r="I80" s="35"/>
      <c r="J80" s="41"/>
      <c r="K80" s="1"/>
      <c r="L80" s="1"/>
      <c r="M80" s="1"/>
      <c r="N80" s="1"/>
      <c r="O80" s="1"/>
      <c r="P80" s="1"/>
      <c r="Q80" s="1"/>
      <c r="R80" s="1"/>
      <c r="S80" s="1"/>
    </row>
    <row r="81" spans="1:19" ht="45">
      <c r="A81" s="30"/>
      <c r="B81" s="30"/>
      <c r="C81" s="24">
        <v>6</v>
      </c>
      <c r="D81" s="20" t="s">
        <v>134</v>
      </c>
      <c r="E81" s="20"/>
      <c r="F81" s="20"/>
      <c r="G81" s="20"/>
      <c r="H81" s="19" t="s">
        <v>37</v>
      </c>
      <c r="I81" s="35"/>
      <c r="J81" s="41"/>
      <c r="K81" s="1"/>
      <c r="L81" s="1"/>
      <c r="M81" s="1"/>
      <c r="N81" s="1"/>
      <c r="O81" s="1"/>
      <c r="P81" s="1"/>
      <c r="Q81" s="1"/>
      <c r="R81" s="1"/>
      <c r="S81" s="1"/>
    </row>
    <row r="82" spans="1:19" ht="45">
      <c r="A82" s="30"/>
      <c r="B82" s="30"/>
      <c r="C82" s="24">
        <v>7</v>
      </c>
      <c r="D82" s="20" t="s">
        <v>135</v>
      </c>
      <c r="E82" s="20"/>
      <c r="F82" s="20"/>
      <c r="G82" s="20"/>
      <c r="H82" s="19" t="s">
        <v>19</v>
      </c>
      <c r="I82" s="35"/>
      <c r="J82" s="41"/>
      <c r="K82" s="1"/>
      <c r="L82" s="1"/>
      <c r="M82" s="1"/>
      <c r="N82" s="1"/>
      <c r="O82" s="1"/>
      <c r="P82" s="1"/>
      <c r="Q82" s="1"/>
      <c r="R82" s="1"/>
      <c r="S82" s="1"/>
    </row>
    <row r="83" spans="1:19" ht="45">
      <c r="A83" s="30"/>
      <c r="B83" s="30"/>
      <c r="C83" s="24">
        <v>8</v>
      </c>
      <c r="D83" s="20" t="s">
        <v>136</v>
      </c>
      <c r="E83" s="20"/>
      <c r="F83" s="20"/>
      <c r="G83" s="20"/>
      <c r="H83" s="19" t="s">
        <v>19</v>
      </c>
      <c r="I83" s="35"/>
      <c r="J83" s="41"/>
      <c r="K83" s="1"/>
      <c r="L83" s="1"/>
      <c r="M83" s="1"/>
      <c r="N83" s="1"/>
      <c r="O83" s="1"/>
      <c r="P83" s="1"/>
      <c r="Q83" s="1"/>
      <c r="R83" s="1"/>
      <c r="S83" s="1"/>
    </row>
    <row r="84" spans="1:19" ht="45">
      <c r="A84" s="30"/>
      <c r="B84" s="30"/>
      <c r="C84" s="24">
        <v>9</v>
      </c>
      <c r="D84" s="20" t="s">
        <v>137</v>
      </c>
      <c r="E84" s="20"/>
      <c r="F84" s="20"/>
      <c r="G84" s="20"/>
      <c r="H84" s="19" t="s">
        <v>19</v>
      </c>
      <c r="I84" s="35"/>
      <c r="J84" s="41"/>
      <c r="K84" s="1"/>
      <c r="L84" s="1"/>
      <c r="M84" s="1"/>
      <c r="N84" s="1"/>
      <c r="O84" s="1"/>
      <c r="P84" s="1"/>
      <c r="Q84" s="1"/>
      <c r="R84" s="1"/>
      <c r="S84" s="1"/>
    </row>
    <row r="85" spans="1:19" ht="15.6">
      <c r="A85" s="34"/>
      <c r="B85" s="13" t="s">
        <v>138</v>
      </c>
      <c r="C85" s="45" t="s">
        <v>139</v>
      </c>
      <c r="D85" s="46"/>
      <c r="E85" s="14">
        <v>7.5</v>
      </c>
      <c r="F85" s="15" t="s">
        <v>96</v>
      </c>
      <c r="G85" s="13">
        <f>((VLOOKUP(F85,[1]Kode!$A$1:$B$9,2,0))*0.5)*0.15</f>
        <v>6</v>
      </c>
      <c r="H85" s="33">
        <f>((COUNTIF(H86:H92,"Ya")/7)*100)</f>
        <v>100</v>
      </c>
      <c r="I85" s="17"/>
      <c r="J85" s="17"/>
      <c r="K85" s="1"/>
      <c r="L85" s="1"/>
      <c r="M85" s="1"/>
      <c r="N85" s="1"/>
      <c r="O85" s="1"/>
      <c r="P85" s="1"/>
      <c r="Q85" s="1"/>
      <c r="R85" s="1"/>
      <c r="S85" s="1"/>
    </row>
    <row r="86" spans="1:19" ht="30">
      <c r="A86" s="30"/>
      <c r="B86" s="30"/>
      <c r="C86" s="24">
        <v>1</v>
      </c>
      <c r="D86" s="20" t="s">
        <v>140</v>
      </c>
      <c r="E86" s="20"/>
      <c r="F86" s="20"/>
      <c r="G86" s="20"/>
      <c r="H86" s="19" t="s">
        <v>19</v>
      </c>
      <c r="I86" s="35"/>
      <c r="J86" s="35" t="s">
        <v>109</v>
      </c>
      <c r="K86" s="1"/>
      <c r="L86" s="1"/>
      <c r="M86" s="1"/>
      <c r="N86" s="1"/>
      <c r="O86" s="1"/>
      <c r="P86" s="1"/>
      <c r="Q86" s="1"/>
      <c r="R86" s="1"/>
      <c r="S86" s="1"/>
    </row>
    <row r="87" spans="1:19" ht="45">
      <c r="A87" s="30"/>
      <c r="B87" s="30"/>
      <c r="C87" s="24">
        <v>2</v>
      </c>
      <c r="D87" s="20" t="s">
        <v>141</v>
      </c>
      <c r="E87" s="20"/>
      <c r="F87" s="20"/>
      <c r="G87" s="20"/>
      <c r="H87" s="19" t="s">
        <v>19</v>
      </c>
      <c r="I87" s="35"/>
      <c r="J87" s="35" t="s">
        <v>142</v>
      </c>
      <c r="K87" s="1"/>
      <c r="L87" s="1"/>
      <c r="M87" s="1"/>
      <c r="N87" s="1"/>
      <c r="O87" s="1"/>
      <c r="P87" s="1"/>
      <c r="Q87" s="1"/>
      <c r="R87" s="1"/>
      <c r="S87" s="1"/>
    </row>
    <row r="88" spans="1:19" ht="45">
      <c r="A88" s="30"/>
      <c r="B88" s="30"/>
      <c r="C88" s="24">
        <v>3</v>
      </c>
      <c r="D88" s="20" t="s">
        <v>143</v>
      </c>
      <c r="E88" s="20"/>
      <c r="F88" s="20"/>
      <c r="G88" s="20"/>
      <c r="H88" s="19" t="s">
        <v>19</v>
      </c>
      <c r="I88" s="35"/>
      <c r="J88" s="35" t="s">
        <v>144</v>
      </c>
      <c r="K88" s="1"/>
      <c r="L88" s="1"/>
      <c r="M88" s="1"/>
      <c r="N88" s="1"/>
      <c r="O88" s="1"/>
      <c r="P88" s="1"/>
      <c r="Q88" s="1"/>
      <c r="R88" s="1"/>
      <c r="S88" s="1"/>
    </row>
    <row r="89" spans="1:19" ht="45">
      <c r="A89" s="30"/>
      <c r="B89" s="30"/>
      <c r="C89" s="24">
        <v>4</v>
      </c>
      <c r="D89" s="20" t="s">
        <v>145</v>
      </c>
      <c r="E89" s="20"/>
      <c r="F89" s="20"/>
      <c r="G89" s="20"/>
      <c r="H89" s="19" t="s">
        <v>19</v>
      </c>
      <c r="I89" s="35"/>
      <c r="J89" s="35" t="s">
        <v>109</v>
      </c>
      <c r="K89" s="1"/>
      <c r="L89" s="1"/>
      <c r="M89" s="1"/>
      <c r="N89" s="1"/>
      <c r="O89" s="1"/>
      <c r="P89" s="1"/>
      <c r="Q89" s="1"/>
      <c r="R89" s="1"/>
      <c r="S89" s="1"/>
    </row>
    <row r="90" spans="1:19" ht="30">
      <c r="A90" s="30"/>
      <c r="B90" s="30"/>
      <c r="C90" s="24">
        <v>5</v>
      </c>
      <c r="D90" s="20" t="s">
        <v>146</v>
      </c>
      <c r="E90" s="20"/>
      <c r="F90" s="20"/>
      <c r="G90" s="20"/>
      <c r="H90" s="19" t="s">
        <v>19</v>
      </c>
      <c r="I90" s="35"/>
      <c r="J90" s="35" t="s">
        <v>109</v>
      </c>
      <c r="K90" s="1"/>
      <c r="L90" s="1"/>
      <c r="M90" s="1"/>
      <c r="N90" s="1"/>
      <c r="O90" s="1"/>
      <c r="P90" s="1"/>
      <c r="Q90" s="1"/>
      <c r="R90" s="1"/>
      <c r="S90" s="1"/>
    </row>
    <row r="91" spans="1:19" ht="45">
      <c r="A91" s="30"/>
      <c r="B91" s="30"/>
      <c r="C91" s="24">
        <v>6</v>
      </c>
      <c r="D91" s="20" t="s">
        <v>147</v>
      </c>
      <c r="E91" s="20"/>
      <c r="F91" s="20"/>
      <c r="G91" s="20"/>
      <c r="H91" s="19" t="s">
        <v>19</v>
      </c>
      <c r="I91" s="35"/>
      <c r="J91" s="35" t="s">
        <v>109</v>
      </c>
      <c r="K91" s="1"/>
      <c r="L91" s="1"/>
      <c r="M91" s="1"/>
      <c r="N91" s="1"/>
      <c r="O91" s="1"/>
      <c r="P91" s="1"/>
      <c r="Q91" s="1"/>
      <c r="R91" s="1"/>
      <c r="S91" s="1"/>
    </row>
    <row r="92" spans="1:19" ht="30">
      <c r="A92" s="30"/>
      <c r="B92" s="30"/>
      <c r="C92" s="24">
        <v>7</v>
      </c>
      <c r="D92" s="20" t="s">
        <v>148</v>
      </c>
      <c r="E92" s="20"/>
      <c r="F92" s="20"/>
      <c r="G92" s="20"/>
      <c r="H92" s="19" t="s">
        <v>19</v>
      </c>
      <c r="I92" s="35"/>
      <c r="J92" s="35" t="s">
        <v>149</v>
      </c>
      <c r="K92" s="1"/>
      <c r="L92" s="1"/>
      <c r="M92" s="1"/>
      <c r="N92" s="1"/>
      <c r="O92" s="1"/>
      <c r="P92" s="1"/>
      <c r="Q92" s="1"/>
      <c r="R92" s="1"/>
      <c r="S92" s="1"/>
    </row>
    <row r="93" spans="1:19" ht="15.6">
      <c r="A93" s="11">
        <v>4</v>
      </c>
      <c r="B93" s="47" t="s">
        <v>150</v>
      </c>
      <c r="C93" s="47"/>
      <c r="D93" s="47"/>
      <c r="E93" s="9">
        <v>25</v>
      </c>
      <c r="F93" s="36"/>
      <c r="G93" s="11">
        <f>G94+G98+G104</f>
        <v>18.5</v>
      </c>
      <c r="H93" s="11"/>
      <c r="I93" s="10"/>
      <c r="J93" s="10"/>
      <c r="K93" s="1"/>
      <c r="L93" s="1"/>
      <c r="M93" s="1"/>
      <c r="N93" s="1"/>
      <c r="O93" s="1"/>
      <c r="P93" s="1"/>
      <c r="Q93" s="1"/>
      <c r="R93" s="1"/>
      <c r="S93" s="1"/>
    </row>
    <row r="94" spans="1:19" ht="15.6">
      <c r="A94" s="34"/>
      <c r="B94" s="13" t="s">
        <v>151</v>
      </c>
      <c r="C94" s="48" t="s">
        <v>152</v>
      </c>
      <c r="D94" s="48"/>
      <c r="E94" s="14">
        <v>5</v>
      </c>
      <c r="F94" s="15" t="s">
        <v>16</v>
      </c>
      <c r="G94" s="13">
        <f>((VLOOKUP(F94,[1]Kode!$A$1:$B$9,2,0))*0.2)*0.25</f>
        <v>4.5</v>
      </c>
      <c r="H94" s="33">
        <f>((COUNTIF(H95:H97,"Ya")/3)*100)</f>
        <v>100</v>
      </c>
      <c r="I94" s="17"/>
      <c r="J94" s="17"/>
      <c r="K94" s="1"/>
      <c r="L94" s="1"/>
      <c r="M94" s="1"/>
      <c r="N94" s="1"/>
      <c r="O94" s="1"/>
      <c r="P94" s="1"/>
      <c r="Q94" s="1"/>
      <c r="R94" s="1"/>
      <c r="S94" s="1"/>
    </row>
    <row r="95" spans="1:19" ht="30">
      <c r="A95" s="30"/>
      <c r="B95" s="23"/>
      <c r="C95" s="24">
        <v>1</v>
      </c>
      <c r="D95" s="32" t="s">
        <v>153</v>
      </c>
      <c r="E95" s="20"/>
      <c r="F95" s="20"/>
      <c r="G95" s="20"/>
      <c r="H95" s="19" t="s">
        <v>19</v>
      </c>
      <c r="I95" s="35"/>
      <c r="J95" s="35" t="s">
        <v>154</v>
      </c>
      <c r="K95" s="1"/>
      <c r="L95" s="1"/>
      <c r="M95" s="1"/>
      <c r="N95" s="1"/>
      <c r="O95" s="1"/>
      <c r="P95" s="1"/>
      <c r="Q95" s="1"/>
      <c r="R95" s="1"/>
      <c r="S95" s="1"/>
    </row>
    <row r="96" spans="1:19" ht="30">
      <c r="A96" s="30"/>
      <c r="B96" s="23"/>
      <c r="C96" s="24">
        <v>2</v>
      </c>
      <c r="D96" s="32" t="s">
        <v>155</v>
      </c>
      <c r="E96" s="20"/>
      <c r="F96" s="20"/>
      <c r="G96" s="20"/>
      <c r="H96" s="19" t="s">
        <v>19</v>
      </c>
      <c r="I96" s="35"/>
      <c r="J96" s="35" t="s">
        <v>156</v>
      </c>
      <c r="K96" s="1"/>
      <c r="L96" s="1"/>
      <c r="M96" s="1"/>
      <c r="N96" s="1"/>
      <c r="O96" s="1"/>
      <c r="P96" s="1"/>
      <c r="Q96" s="1"/>
      <c r="R96" s="1"/>
      <c r="S96" s="1"/>
    </row>
    <row r="97" spans="1:19" ht="30">
      <c r="A97" s="30"/>
      <c r="B97" s="23"/>
      <c r="C97" s="24">
        <v>3</v>
      </c>
      <c r="D97" s="32" t="s">
        <v>157</v>
      </c>
      <c r="E97" s="20"/>
      <c r="F97" s="20"/>
      <c r="G97" s="20"/>
      <c r="H97" s="19" t="s">
        <v>19</v>
      </c>
      <c r="I97" s="35"/>
      <c r="J97" s="35" t="s">
        <v>156</v>
      </c>
      <c r="K97" s="1"/>
      <c r="L97" s="1"/>
      <c r="M97" s="1"/>
      <c r="N97" s="1"/>
      <c r="O97" s="1"/>
      <c r="P97" s="1"/>
      <c r="Q97" s="1"/>
      <c r="R97" s="1"/>
      <c r="S97" s="1"/>
    </row>
    <row r="98" spans="1:19" ht="15.6">
      <c r="A98" s="34"/>
      <c r="B98" s="12" t="s">
        <v>158</v>
      </c>
      <c r="C98" s="48" t="s">
        <v>159</v>
      </c>
      <c r="D98" s="49"/>
      <c r="E98" s="14">
        <v>7.5</v>
      </c>
      <c r="F98" s="15" t="s">
        <v>33</v>
      </c>
      <c r="G98" s="13">
        <f>((VLOOKUP(F98,[1]Kode!$A$1:$B$9,2,0))*0.3)*0.25</f>
        <v>5.25</v>
      </c>
      <c r="H98" s="33">
        <f>((COUNTIF(H99:H103,"Ya")/5)*100)</f>
        <v>100</v>
      </c>
      <c r="I98" s="17"/>
      <c r="J98" s="17"/>
      <c r="K98" s="1"/>
      <c r="L98" s="1"/>
      <c r="M98" s="1"/>
      <c r="N98" s="1"/>
      <c r="O98" s="1"/>
      <c r="P98" s="1"/>
      <c r="Q98" s="1"/>
      <c r="R98" s="1"/>
      <c r="S98" s="1"/>
    </row>
    <row r="99" spans="1:19" ht="30">
      <c r="A99" s="30"/>
      <c r="B99" s="23"/>
      <c r="C99" s="24">
        <v>1</v>
      </c>
      <c r="D99" s="32" t="s">
        <v>160</v>
      </c>
      <c r="E99" s="20"/>
      <c r="F99" s="20"/>
      <c r="G99" s="20"/>
      <c r="H99" s="19" t="s">
        <v>19</v>
      </c>
      <c r="I99" s="35"/>
      <c r="J99" s="35" t="s">
        <v>161</v>
      </c>
      <c r="K99" s="1"/>
      <c r="L99" s="1"/>
      <c r="M99" s="1"/>
      <c r="N99" s="1"/>
      <c r="O99" s="1"/>
      <c r="P99" s="1"/>
      <c r="Q99" s="1"/>
      <c r="R99" s="1"/>
      <c r="S99" s="1"/>
    </row>
    <row r="100" spans="1:19" ht="30">
      <c r="A100" s="30"/>
      <c r="B100" s="23"/>
      <c r="C100" s="24">
        <v>2</v>
      </c>
      <c r="D100" s="32" t="s">
        <v>162</v>
      </c>
      <c r="E100" s="20"/>
      <c r="F100" s="20"/>
      <c r="G100" s="20"/>
      <c r="H100" s="65" t="s">
        <v>19</v>
      </c>
      <c r="I100" s="38"/>
      <c r="J100" s="37" t="s">
        <v>163</v>
      </c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30">
      <c r="A101" s="30"/>
      <c r="B101" s="23"/>
      <c r="C101" s="24">
        <v>3</v>
      </c>
      <c r="D101" s="32" t="s">
        <v>164</v>
      </c>
      <c r="E101" s="20"/>
      <c r="F101" s="20"/>
      <c r="G101" s="20"/>
      <c r="H101" s="19" t="s">
        <v>19</v>
      </c>
      <c r="I101" s="35"/>
      <c r="J101" s="35" t="s">
        <v>161</v>
      </c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30">
      <c r="A102" s="30"/>
      <c r="B102" s="23"/>
      <c r="C102" s="24">
        <v>4</v>
      </c>
      <c r="D102" s="32" t="s">
        <v>155</v>
      </c>
      <c r="E102" s="20"/>
      <c r="F102" s="20"/>
      <c r="G102" s="20"/>
      <c r="H102" s="19" t="s">
        <v>19</v>
      </c>
      <c r="I102" s="35"/>
      <c r="J102" s="35" t="s">
        <v>156</v>
      </c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30">
      <c r="A103" s="30"/>
      <c r="B103" s="23"/>
      <c r="C103" s="24">
        <v>5</v>
      </c>
      <c r="D103" s="32" t="s">
        <v>165</v>
      </c>
      <c r="E103" s="20"/>
      <c r="F103" s="20"/>
      <c r="G103" s="20"/>
      <c r="H103" s="19" t="s">
        <v>19</v>
      </c>
      <c r="I103" s="35"/>
      <c r="J103" s="35" t="s">
        <v>166</v>
      </c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6">
      <c r="A104" s="34"/>
      <c r="B104" s="12" t="s">
        <v>167</v>
      </c>
      <c r="C104" s="48" t="s">
        <v>168</v>
      </c>
      <c r="D104" s="49"/>
      <c r="E104" s="14">
        <v>12.5</v>
      </c>
      <c r="F104" s="15" t="s">
        <v>33</v>
      </c>
      <c r="G104" s="13">
        <f>((VLOOKUP(F104,[1]Kode!$A$1:$B$9,2,0))*0.5)*0.25</f>
        <v>8.75</v>
      </c>
      <c r="H104" s="33">
        <f>((COUNTIF(H105:H109,"Ya")/5)*100)</f>
        <v>80</v>
      </c>
      <c r="I104" s="17"/>
      <c r="J104" s="17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30">
      <c r="A105" s="30"/>
      <c r="B105" s="23"/>
      <c r="C105" s="23">
        <v>1</v>
      </c>
      <c r="D105" s="32" t="s">
        <v>169</v>
      </c>
      <c r="E105" s="20"/>
      <c r="F105" s="20"/>
      <c r="G105" s="20"/>
      <c r="H105" s="19" t="s">
        <v>37</v>
      </c>
      <c r="I105" s="35"/>
      <c r="J105" s="41" t="s">
        <v>170</v>
      </c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45">
      <c r="A106" s="30"/>
      <c r="B106" s="23"/>
      <c r="C106" s="23">
        <v>2</v>
      </c>
      <c r="D106" s="32" t="s">
        <v>171</v>
      </c>
      <c r="E106" s="20"/>
      <c r="F106" s="20"/>
      <c r="G106" s="20"/>
      <c r="H106" s="19" t="s">
        <v>19</v>
      </c>
      <c r="I106" s="35"/>
      <c r="J106" s="4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45">
      <c r="A107" s="30"/>
      <c r="B107" s="23"/>
      <c r="C107" s="23">
        <v>3</v>
      </c>
      <c r="D107" s="32" t="s">
        <v>172</v>
      </c>
      <c r="E107" s="20"/>
      <c r="F107" s="20"/>
      <c r="G107" s="20"/>
      <c r="H107" s="19" t="s">
        <v>19</v>
      </c>
      <c r="I107" s="35"/>
      <c r="J107" s="4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45">
      <c r="A108" s="30"/>
      <c r="B108" s="23"/>
      <c r="C108" s="23">
        <v>4</v>
      </c>
      <c r="D108" s="32" t="s">
        <v>173</v>
      </c>
      <c r="E108" s="20"/>
      <c r="F108" s="20"/>
      <c r="G108" s="20"/>
      <c r="H108" s="19" t="s">
        <v>19</v>
      </c>
      <c r="I108" s="35"/>
      <c r="J108" s="4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30">
      <c r="A109" s="30"/>
      <c r="B109" s="23"/>
      <c r="C109" s="23">
        <v>5</v>
      </c>
      <c r="D109" s="32" t="s">
        <v>174</v>
      </c>
      <c r="E109" s="20"/>
      <c r="F109" s="20"/>
      <c r="G109" s="20"/>
      <c r="H109" s="19" t="s">
        <v>19</v>
      </c>
      <c r="I109" s="35"/>
      <c r="J109" s="4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5">
      <c r="A110" s="42"/>
      <c r="B110" s="42"/>
      <c r="C110" s="43"/>
      <c r="D110" s="42"/>
      <c r="E110" s="42"/>
      <c r="F110" s="42"/>
      <c r="G110" s="42"/>
      <c r="H110" s="42"/>
      <c r="I110" s="42"/>
      <c r="J110" s="42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5">
      <c r="A111" s="44"/>
      <c r="B111" s="44"/>
      <c r="C111" s="43"/>
      <c r="D111" s="44"/>
      <c r="E111" s="44"/>
      <c r="F111" s="44"/>
      <c r="G111" s="44"/>
      <c r="H111" s="44"/>
      <c r="I111" s="44"/>
      <c r="J111" s="44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G112" s="40"/>
    </row>
    <row r="113" spans="9:11" ht="15.6">
      <c r="I113" s="64" t="s">
        <v>178</v>
      </c>
      <c r="J113" s="64"/>
      <c r="K113" s="64"/>
    </row>
    <row r="114" spans="9:11" ht="15.6">
      <c r="I114" s="64" t="s">
        <v>179</v>
      </c>
      <c r="J114" s="64"/>
      <c r="K114" s="64"/>
    </row>
    <row r="115" spans="9:11" ht="15">
      <c r="I115" s="60"/>
      <c r="J115" s="61"/>
      <c r="K115" s="61"/>
    </row>
    <row r="116" spans="9:11" ht="15">
      <c r="I116" s="60"/>
      <c r="J116" s="61"/>
      <c r="K116" s="61"/>
    </row>
    <row r="117" spans="9:11" ht="15">
      <c r="I117" s="60"/>
      <c r="J117" s="61"/>
      <c r="K117" s="61"/>
    </row>
    <row r="118" spans="9:11" ht="15">
      <c r="I118" s="60"/>
      <c r="J118" s="61"/>
      <c r="K118" s="61"/>
    </row>
    <row r="119" spans="9:11" ht="15.6">
      <c r="I119" s="60"/>
      <c r="J119" s="61"/>
      <c r="K119" s="62"/>
    </row>
    <row r="120" spans="9:11" ht="15.6">
      <c r="I120" s="63" t="s">
        <v>176</v>
      </c>
      <c r="J120" s="63"/>
      <c r="K120" s="63"/>
    </row>
    <row r="121" spans="9:11" ht="15">
      <c r="I121" s="59" t="s">
        <v>177</v>
      </c>
      <c r="J121" s="59"/>
      <c r="K121" s="59"/>
    </row>
  </sheetData>
  <mergeCells count="43">
    <mergeCell ref="I113:K113"/>
    <mergeCell ref="I114:K114"/>
    <mergeCell ref="I120:K120"/>
    <mergeCell ref="I121:K121"/>
    <mergeCell ref="A9:A10"/>
    <mergeCell ref="B9:D10"/>
    <mergeCell ref="E9:E10"/>
    <mergeCell ref="F9:G9"/>
    <mergeCell ref="H9:H10"/>
    <mergeCell ref="C21:D21"/>
    <mergeCell ref="D2:I2"/>
    <mergeCell ref="D3:I3"/>
    <mergeCell ref="D4:I4"/>
    <mergeCell ref="D5:I5"/>
    <mergeCell ref="I9:I10"/>
    <mergeCell ref="J9:J10"/>
    <mergeCell ref="B11:D11"/>
    <mergeCell ref="C12:D12"/>
    <mergeCell ref="C13:D13"/>
    <mergeCell ref="C20:D20"/>
    <mergeCell ref="B67:D67"/>
    <mergeCell ref="C68:D68"/>
    <mergeCell ref="C75:D75"/>
    <mergeCell ref="K22:S22"/>
    <mergeCell ref="K23:R23"/>
    <mergeCell ref="K24:S24"/>
    <mergeCell ref="K25:S25"/>
    <mergeCell ref="K26:S26"/>
    <mergeCell ref="C33:D33"/>
    <mergeCell ref="C34:D34"/>
    <mergeCell ref="B43:D43"/>
    <mergeCell ref="C44:D44"/>
    <mergeCell ref="C48:D48"/>
    <mergeCell ref="C56:D56"/>
    <mergeCell ref="J105:J109"/>
    <mergeCell ref="A110:J110"/>
    <mergeCell ref="A111:J111"/>
    <mergeCell ref="J76:J84"/>
    <mergeCell ref="C85:D85"/>
    <mergeCell ref="B93:D93"/>
    <mergeCell ref="C98:D98"/>
    <mergeCell ref="C104:D104"/>
    <mergeCell ref="C94:D94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KKE SAKIP</vt:lpstr>
      <vt:lpstr>'KKE SAKIP'!Print_Area</vt:lpstr>
      <vt:lpstr>'KKE SAKIP'!Print_Titles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Aldy Indra</dc:creator>
  <cp:lastModifiedBy>Perencanaan Bakesbangpol</cp:lastModifiedBy>
  <cp:lastPrinted>2024-03-24T12:18:13Z</cp:lastPrinted>
  <dcterms:created xsi:type="dcterms:W3CDTF">2024-03-19T04:23:30Z</dcterms:created>
  <dcterms:modified xsi:type="dcterms:W3CDTF">2024-03-24T12:24:12Z</dcterms:modified>
</cp:coreProperties>
</file>